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DW\Desktop\"/>
    </mc:Choice>
  </mc:AlternateContent>
  <bookViews>
    <workbookView xWindow="600" yWindow="2715" windowWidth="12930" windowHeight="7365" tabRatio="949" firstSheet="6" activeTab="7"/>
  </bookViews>
  <sheets>
    <sheet name="갑지" sheetId="5" r:id="rId1"/>
    <sheet name="Ⅰ.예산총칙" sheetId="43" r:id="rId2"/>
    <sheet name="Ⅱ.기금회계" sheetId="7" r:id="rId3"/>
    <sheet name="2_1+2.총괄" sheetId="44" r:id="rId4"/>
    <sheet name="2_1.1.수입예산명세서" sheetId="45" r:id="rId5"/>
    <sheet name="2_1.2.지출예산명세서" sheetId="46" r:id="rId6"/>
    <sheet name="Ⅲ.일반회계" sheetId="11" r:id="rId7"/>
    <sheet name="3_1.수입예산총괄" sheetId="12" r:id="rId8"/>
    <sheet name="3_2.지출예산총괄" sheetId="16" r:id="rId9"/>
    <sheet name="3_1.1.수입예산명세서" sheetId="47" r:id="rId10"/>
    <sheet name="3_2.1.지출예산명세서" sheetId="55" r:id="rId11"/>
    <sheet name="센터전입금" sheetId="56" state="hidden" r:id="rId12"/>
  </sheets>
  <definedNames>
    <definedName name="_xlnm._FilterDatabase" localSheetId="10" hidden="1">'3_2.1.지출예산명세서'!$A$5:$Y$15</definedName>
    <definedName name="_xlnm.Print_Area" localSheetId="4">'2_1.1.수입예산명세서'!$A$1:$Q$18</definedName>
    <definedName name="_xlnm.Print_Area" localSheetId="5">'2_1.2.지출예산명세서'!$A$1:$P$13</definedName>
    <definedName name="_xlnm.Print_Area" localSheetId="3">'2_1+2.총괄'!$A$1:$H$20</definedName>
    <definedName name="_xlnm.Print_Area" localSheetId="9">'3_1.1.수입예산명세서'!$A$1:$U$14</definedName>
    <definedName name="_xlnm.Print_Area" localSheetId="7">'3_1.수입예산총괄'!$A$1:$H$11</definedName>
    <definedName name="_xlnm.Print_Area" localSheetId="10">'3_2.1.지출예산명세서'!$A$1:$Y$15</definedName>
    <definedName name="_xlnm.Print_Area" localSheetId="8">'3_2.지출예산총괄'!$A$1:$H$20</definedName>
    <definedName name="_xlnm.Print_Area" localSheetId="1">Ⅰ.예산총칙!$A$1:$C$20</definedName>
    <definedName name="_xlnm.Print_Area" localSheetId="0">갑지!$A$1:$N$25</definedName>
    <definedName name="_xlnm.Print_Titles" localSheetId="4">'2_1.1.수입예산명세서'!$3:$5</definedName>
    <definedName name="_xlnm.Print_Titles" localSheetId="5">'2_1.2.지출예산명세서'!$4:$5</definedName>
    <definedName name="_xlnm.Print_Titles" localSheetId="9">'3_1.1.수입예산명세서'!$3:$5</definedName>
    <definedName name="_xlnm.Print_Titles" localSheetId="10">'3_2.1.지출예산명세서'!$4:$5</definedName>
  </definedNames>
  <calcPr calcId="152511"/>
</workbook>
</file>

<file path=xl/calcChain.xml><?xml version="1.0" encoding="utf-8"?>
<calcChain xmlns="http://schemas.openxmlformats.org/spreadsheetml/2006/main">
  <c r="B20" i="16" l="1"/>
  <c r="B19" i="16"/>
  <c r="B18" i="16"/>
  <c r="B17" i="16"/>
  <c r="B16" i="16"/>
  <c r="B15" i="16"/>
  <c r="B13" i="16"/>
  <c r="B12" i="16"/>
  <c r="B11" i="16"/>
  <c r="B10" i="16"/>
  <c r="B9" i="16"/>
  <c r="I6" i="55"/>
  <c r="I7" i="55"/>
  <c r="I9" i="55"/>
  <c r="K6" i="55"/>
  <c r="K7" i="55"/>
  <c r="K8" i="55"/>
  <c r="K9" i="55"/>
  <c r="I11" i="55"/>
  <c r="K11" i="55"/>
  <c r="I12" i="55"/>
  <c r="K12" i="55"/>
  <c r="F6" i="47" l="1"/>
  <c r="F9" i="47"/>
  <c r="H6" i="47"/>
  <c r="H7" i="47"/>
  <c r="H8" i="47"/>
  <c r="H9" i="47"/>
  <c r="F10" i="47"/>
  <c r="U13" i="47"/>
  <c r="B8" i="16"/>
  <c r="B10" i="12"/>
  <c r="B9" i="12"/>
  <c r="B8" i="12"/>
  <c r="B7" i="12"/>
  <c r="B11" i="12"/>
  <c r="AC6" i="55" l="1"/>
  <c r="D12" i="56" l="1"/>
  <c r="D11" i="56"/>
  <c r="E16" i="56"/>
  <c r="D16" i="56"/>
  <c r="B6" i="56" l="1"/>
  <c r="D5" i="56" l="1"/>
  <c r="D7" i="56"/>
  <c r="D9" i="56"/>
  <c r="D10" i="56"/>
  <c r="D13" i="56" l="1"/>
  <c r="D4" i="56"/>
  <c r="K15" i="45" l="1"/>
  <c r="D6" i="44"/>
  <c r="Y12" i="55"/>
  <c r="I10" i="55" l="1"/>
  <c r="K10" i="55" s="1"/>
  <c r="B14" i="16" l="1"/>
  <c r="I8" i="55" l="1"/>
  <c r="F11" i="46" l="1"/>
  <c r="U12" i="47" l="1"/>
  <c r="U14" i="47" l="1"/>
  <c r="U10" i="47" s="1"/>
  <c r="H10" i="47" l="1"/>
  <c r="J133" i="16" l="1"/>
  <c r="F10" i="46"/>
  <c r="E9" i="46"/>
  <c r="G9" i="46" s="1"/>
  <c r="F8" i="46"/>
  <c r="F7" i="46" s="1"/>
  <c r="Q15" i="45"/>
  <c r="P13" i="46" s="1"/>
  <c r="E13" i="46" s="1"/>
  <c r="Q14" i="45"/>
  <c r="P12" i="46" s="1"/>
  <c r="E12" i="46" s="1"/>
  <c r="F11" i="45"/>
  <c r="F10" i="45" s="1"/>
  <c r="E9" i="45"/>
  <c r="E8" i="45" s="1"/>
  <c r="F8" i="45"/>
  <c r="F7" i="45" s="1"/>
  <c r="D17" i="44"/>
  <c r="G9" i="45" l="1"/>
  <c r="G12" i="46"/>
  <c r="B19" i="44"/>
  <c r="G13" i="46"/>
  <c r="B20" i="44"/>
  <c r="E7" i="44"/>
  <c r="Q13" i="45"/>
  <c r="E12" i="45" s="1"/>
  <c r="D7" i="16"/>
  <c r="G12" i="45"/>
  <c r="D6" i="12"/>
  <c r="E10" i="12" s="1"/>
  <c r="F6" i="45"/>
  <c r="F6" i="46"/>
  <c r="E7" i="45"/>
  <c r="G8" i="45"/>
  <c r="E8" i="44"/>
  <c r="E6" i="44" s="1"/>
  <c r="E8" i="46"/>
  <c r="E11" i="46"/>
  <c r="D14" i="16"/>
  <c r="D6" i="16" l="1"/>
  <c r="E20" i="16" s="1"/>
  <c r="G20" i="44"/>
  <c r="F20" i="44"/>
  <c r="E11" i="45"/>
  <c r="G11" i="45" s="1"/>
  <c r="B8" i="44"/>
  <c r="F19" i="44"/>
  <c r="F17" i="44" s="1"/>
  <c r="B17" i="44"/>
  <c r="G19" i="44"/>
  <c r="E10" i="45"/>
  <c r="G10" i="45" s="1"/>
  <c r="E9" i="12"/>
  <c r="E7" i="12"/>
  <c r="E11" i="12"/>
  <c r="E8" i="12"/>
  <c r="E10" i="46"/>
  <c r="G10" i="46" s="1"/>
  <c r="G11" i="46"/>
  <c r="G7" i="45"/>
  <c r="G8" i="46"/>
  <c r="E7" i="46"/>
  <c r="E17" i="44"/>
  <c r="F8" i="47"/>
  <c r="C20" i="44" l="1"/>
  <c r="C19" i="44"/>
  <c r="G17" i="44"/>
  <c r="C18" i="44"/>
  <c r="F8" i="44"/>
  <c r="F6" i="44" s="1"/>
  <c r="G8" i="44"/>
  <c r="E6" i="45"/>
  <c r="G6" i="45" s="1"/>
  <c r="E6" i="12"/>
  <c r="F7" i="47"/>
  <c r="G7" i="46"/>
  <c r="E6" i="46"/>
  <c r="G6" i="46" s="1"/>
  <c r="E14" i="16"/>
  <c r="E7" i="16"/>
  <c r="E19" i="16"/>
  <c r="C17" i="44" l="1"/>
  <c r="B6" i="44"/>
  <c r="E6" i="16"/>
  <c r="C7" i="44" l="1"/>
  <c r="G6" i="44"/>
  <c r="C8" i="44"/>
  <c r="B6" i="12"/>
  <c r="C11" i="12" s="1"/>
  <c r="G11" i="12"/>
  <c r="C6" i="44" l="1"/>
  <c r="C7" i="12"/>
  <c r="C9" i="12"/>
  <c r="F6" i="12"/>
  <c r="G6" i="12"/>
  <c r="C10" i="12"/>
  <c r="C8" i="12"/>
  <c r="C6" i="12" l="1"/>
  <c r="B7" i="16" l="1"/>
  <c r="B6" i="16" s="1"/>
  <c r="C18" i="16" l="1"/>
  <c r="F7" i="16"/>
  <c r="F6" i="16" s="1"/>
  <c r="G7" i="16"/>
  <c r="G6" i="16" l="1"/>
  <c r="C19" i="16"/>
  <c r="C20" i="16"/>
  <c r="C14" i="16"/>
  <c r="C7" i="16"/>
  <c r="C6" i="16" l="1"/>
</calcChain>
</file>

<file path=xl/sharedStrings.xml><?xml version="1.0" encoding="utf-8"?>
<sst xmlns="http://schemas.openxmlformats.org/spreadsheetml/2006/main" count="249" uniqueCount="177">
  <si>
    <t>기 금 회 계</t>
  </si>
  <si>
    <t>일 반 회 계</t>
  </si>
  <si>
    <t>특 별 회 계</t>
  </si>
  <si>
    <t>Ⅱ. 기  금  회  계</t>
    <phoneticPr fontId="11" type="noConversion"/>
  </si>
  <si>
    <t>구 분</t>
  </si>
  <si>
    <t>증 감</t>
  </si>
  <si>
    <t>비 고</t>
  </si>
  <si>
    <t>금 액</t>
  </si>
  <si>
    <t>증 감 액</t>
  </si>
  <si>
    <t>합 계</t>
  </si>
  <si>
    <t>기금적립금</t>
  </si>
  <si>
    <t>2. 지출예산 총괄</t>
    <phoneticPr fontId="11" type="noConversion"/>
  </si>
  <si>
    <t>(단위: 천원)</t>
    <phoneticPr fontId="11" type="noConversion"/>
  </si>
  <si>
    <t>이자수입</t>
  </si>
  <si>
    <t>○ 연구원 출연기금 이자수입</t>
  </si>
  <si>
    <t>1. 수입예산 총괄</t>
    <phoneticPr fontId="11" type="noConversion"/>
  </si>
  <si>
    <t>1. 연 구 사 업 비</t>
  </si>
  <si>
    <t>연 구 과 제</t>
  </si>
  <si>
    <t>경 상 경 비</t>
  </si>
  <si>
    <t>2. 경 영 관 리 비</t>
  </si>
  <si>
    <t>연 구 기 획</t>
  </si>
  <si>
    <t>경 영 지 원</t>
  </si>
  <si>
    <t>재 무 회 계</t>
  </si>
  <si>
    <t>고 객 서 비 스</t>
  </si>
  <si>
    <t>지 식 정 보</t>
  </si>
  <si>
    <t>□ 기 금 회 계</t>
    <phoneticPr fontId="11" type="noConversion"/>
  </si>
  <si>
    <t>□ 일 반 회 계</t>
    <phoneticPr fontId="11" type="noConversion"/>
  </si>
  <si>
    <t>□ 특 별 회 계</t>
    <phoneticPr fontId="11" type="noConversion"/>
  </si>
  <si>
    <t>구성비(%)</t>
    <phoneticPr fontId="11" type="noConversion"/>
  </si>
  <si>
    <t>구성비(%)</t>
    <phoneticPr fontId="11" type="noConversion"/>
  </si>
  <si>
    <t>증감율(%)</t>
    <phoneticPr fontId="11" type="noConversion"/>
  </si>
  <si>
    <t>III.일  반  회  계</t>
    <phoneticPr fontId="11" type="noConversion"/>
  </si>
  <si>
    <t>○농활활동</t>
    <phoneticPr fontId="11" type="noConversion"/>
  </si>
  <si>
    <t xml:space="preserve">농활활동 </t>
    <phoneticPr fontId="11" type="noConversion"/>
  </si>
  <si>
    <t>○10년 및 20년 근속자 표창</t>
    <phoneticPr fontId="11" type="noConversion"/>
  </si>
  <si>
    <t>충남연구원</t>
    <phoneticPr fontId="11" type="noConversion"/>
  </si>
  <si>
    <t>(단위:천원)</t>
    <phoneticPr fontId="11" type="noConversion"/>
  </si>
  <si>
    <t>회  계  명</t>
    <phoneticPr fontId="11" type="noConversion"/>
  </si>
  <si>
    <t>수입,지출예산</t>
    <phoneticPr fontId="11" type="noConversion"/>
  </si>
  <si>
    <t>비     고</t>
    <phoneticPr fontId="11" type="noConversion"/>
  </si>
  <si>
    <t xml:space="preserve">원금 15,615,385 포함 </t>
    <phoneticPr fontId="11" type="noConversion"/>
  </si>
  <si>
    <t>일시차입한도액  3/100</t>
    <phoneticPr fontId="11" type="noConversion"/>
  </si>
  <si>
    <t>제3조(예산의 이월) 지출예산 중 경비의 성질상 연도내에 그 지출을 필하지 못할 것이 예측될 때에는 그 취지를 수입지출예산에 
        명시하여 익년도에 이월 사용할 수 있다.</t>
    <phoneticPr fontId="11" type="noConversion"/>
  </si>
  <si>
    <t>제5조(잔액처리) 결산결과 결산잔액이 발생 하였을 때에는 정관 제12조의 규정에 의하여 처리한다.</t>
    <phoneticPr fontId="11" type="noConversion"/>
  </si>
  <si>
    <t>1. 수입예산 총괄</t>
    <phoneticPr fontId="11" type="noConversion"/>
  </si>
  <si>
    <t>(단위: 천원)</t>
    <phoneticPr fontId="11" type="noConversion"/>
  </si>
  <si>
    <t>구 분</t>
    <phoneticPr fontId="11" type="noConversion"/>
  </si>
  <si>
    <t>증 감</t>
    <phoneticPr fontId="11" type="noConversion"/>
  </si>
  <si>
    <t>비 고</t>
    <phoneticPr fontId="11" type="noConversion"/>
  </si>
  <si>
    <t>금 액</t>
    <phoneticPr fontId="11" type="noConversion"/>
  </si>
  <si>
    <t>구성비(%)</t>
    <phoneticPr fontId="11" type="noConversion"/>
  </si>
  <si>
    <t>증 감 액</t>
    <phoneticPr fontId="11" type="noConversion"/>
  </si>
  <si>
    <t>증감율(%)</t>
    <phoneticPr fontId="11" type="noConversion"/>
  </si>
  <si>
    <t>합 계</t>
    <phoneticPr fontId="11" type="noConversion"/>
  </si>
  <si>
    <t>기금이월금</t>
    <phoneticPr fontId="11" type="noConversion"/>
  </si>
  <si>
    <t>기금이자수입</t>
    <phoneticPr fontId="11" type="noConversion"/>
  </si>
  <si>
    <t>2. 지출예산 총괄</t>
    <phoneticPr fontId="11" type="noConversion"/>
  </si>
  <si>
    <t>일반회계전출금</t>
    <phoneticPr fontId="11" type="noConversion"/>
  </si>
  <si>
    <t>특별회계전출금</t>
    <phoneticPr fontId="11" type="noConversion"/>
  </si>
  <si>
    <t>수 입 예 산 명 세 서</t>
    <phoneticPr fontId="11" type="noConversion"/>
  </si>
  <si>
    <t>과 목</t>
    <phoneticPr fontId="11" type="noConversion"/>
  </si>
  <si>
    <t>산 출 기 초</t>
    <phoneticPr fontId="11" type="noConversion"/>
  </si>
  <si>
    <t>장</t>
    <phoneticPr fontId="11" type="noConversion"/>
  </si>
  <si>
    <t>관</t>
    <phoneticPr fontId="11" type="noConversion"/>
  </si>
  <si>
    <t>항</t>
    <phoneticPr fontId="11" type="noConversion"/>
  </si>
  <si>
    <t>목</t>
    <phoneticPr fontId="11" type="noConversion"/>
  </si>
  <si>
    <t>이월금</t>
    <phoneticPr fontId="11" type="noConversion"/>
  </si>
  <si>
    <t>기금</t>
    <phoneticPr fontId="11" type="noConversion"/>
  </si>
  <si>
    <t>기 금
이자수입</t>
    <phoneticPr fontId="11" type="noConversion"/>
  </si>
  <si>
    <t>원</t>
    <phoneticPr fontId="11" type="noConversion"/>
  </si>
  <si>
    <t>×</t>
    <phoneticPr fontId="11" type="noConversion"/>
  </si>
  <si>
    <t>=</t>
    <phoneticPr fontId="11" type="noConversion"/>
  </si>
  <si>
    <t xml:space="preserve"> ○ 일반운영자금 이자수입</t>
    <phoneticPr fontId="11" type="noConversion"/>
  </si>
  <si>
    <t>지 출 예 산 명 세 서</t>
    <phoneticPr fontId="11" type="noConversion"/>
  </si>
  <si>
    <t>부문</t>
    <phoneticPr fontId="11" type="noConversion"/>
  </si>
  <si>
    <t>정책</t>
    <phoneticPr fontId="11" type="noConversion"/>
  </si>
  <si>
    <t>단위사업</t>
    <phoneticPr fontId="11" type="noConversion"/>
  </si>
  <si>
    <t>세부사업</t>
    <phoneticPr fontId="11" type="noConversion"/>
  </si>
  <si>
    <t>적립금</t>
    <phoneticPr fontId="11" type="noConversion"/>
  </si>
  <si>
    <t>기   금
적립금</t>
    <phoneticPr fontId="11" type="noConversion"/>
  </si>
  <si>
    <t>전출금</t>
    <phoneticPr fontId="11" type="noConversion"/>
  </si>
  <si>
    <t>일반회계
전 출 금</t>
    <phoneticPr fontId="11" type="noConversion"/>
  </si>
  <si>
    <t>○ 일반회계 전출금(환급금 포함)</t>
    <phoneticPr fontId="11" type="noConversion"/>
  </si>
  <si>
    <t>특별회계
전 출 금</t>
    <phoneticPr fontId="11" type="noConversion"/>
  </si>
  <si>
    <t>○ 농어업6차산업화센터 특별회계 전출금(환급금 포함)</t>
    <phoneticPr fontId="11" type="noConversion"/>
  </si>
  <si>
    <t>□ 일반회계</t>
    <phoneticPr fontId="33" type="noConversion"/>
  </si>
  <si>
    <t>(단위: 천원)</t>
    <phoneticPr fontId="33" type="noConversion"/>
  </si>
  <si>
    <t>예산과목</t>
    <phoneticPr fontId="33" type="noConversion"/>
  </si>
  <si>
    <t>부서 ․ 장 ․ 관 ․ 항 ․ 목</t>
  </si>
  <si>
    <t>예 산 액</t>
  </si>
  <si>
    <t>산출기초</t>
  </si>
  <si>
    <t>연구원</t>
  </si>
  <si>
    <t xml:space="preserve">  </t>
  </si>
  <si>
    <t>원</t>
    <phoneticPr fontId="33" type="noConversion"/>
  </si>
  <si>
    <t>x</t>
    <phoneticPr fontId="33" type="noConversion"/>
  </si>
  <si>
    <t>=</t>
    <phoneticPr fontId="33" type="noConversion"/>
  </si>
  <si>
    <t>식</t>
    <phoneticPr fontId="33" type="noConversion"/>
  </si>
  <si>
    <t>100  자본적수입</t>
    <phoneticPr fontId="33" type="noConversion"/>
  </si>
  <si>
    <t>170 자본잉여금수입</t>
    <phoneticPr fontId="33" type="noConversion"/>
  </si>
  <si>
    <t>171 잉여금</t>
    <phoneticPr fontId="33" type="noConversion"/>
  </si>
  <si>
    <t xml:space="preserve"> 합  계</t>
    <phoneticPr fontId="33" type="noConversion"/>
  </si>
  <si>
    <t>사업운영수익</t>
    <phoneticPr fontId="11" type="noConversion"/>
  </si>
  <si>
    <t>예금이자수익</t>
    <phoneticPr fontId="11" type="noConversion"/>
  </si>
  <si>
    <t>지자체출자출연금</t>
    <phoneticPr fontId="11" type="noConversion"/>
  </si>
  <si>
    <t>기타영업외수익</t>
    <phoneticPr fontId="11" type="noConversion"/>
  </si>
  <si>
    <t>합         계</t>
    <phoneticPr fontId="11" type="noConversion"/>
  </si>
  <si>
    <t>연구사업비</t>
  </si>
  <si>
    <t>연구과제</t>
  </si>
  <si>
    <t>711</t>
  </si>
  <si>
    <t/>
  </si>
  <si>
    <t>매출원가</t>
  </si>
  <si>
    <t>연구원운영</t>
    <phoneticPr fontId="11" type="noConversion"/>
  </si>
  <si>
    <t xml:space="preserve">제4조(예산의 전용제한) 예산의 부문, 정책간의 전용은 이사회의 의결을 거쳐 집행하며 단위, 세부사업간 전용은 원장의 전결로 
        집행할 수 있다.
</t>
    <phoneticPr fontId="11" type="noConversion"/>
  </si>
  <si>
    <t>171-02 도비보조금 사용잔액</t>
    <phoneticPr fontId="33" type="noConversion"/>
  </si>
  <si>
    <t>연구원운영</t>
    <phoneticPr fontId="11" type="noConversion"/>
  </si>
  <si>
    <t>수 입 예 산 명 세 서</t>
    <phoneticPr fontId="33" type="noConversion"/>
  </si>
  <si>
    <t>지 출 예 산 명 세 서</t>
    <phoneticPr fontId="33" type="noConversion"/>
  </si>
  <si>
    <t>확대축소 58% / 행높이25 / 좌우 각0.8 / 27행 = 1페이지</t>
    <phoneticPr fontId="33" type="noConversion"/>
  </si>
  <si>
    <t>□ 일반회계</t>
    <phoneticPr fontId="11" type="noConversion"/>
  </si>
  <si>
    <t>(단위 : 천원)</t>
    <phoneticPr fontId="33" type="noConversion"/>
  </si>
  <si>
    <t>예산과목</t>
    <phoneticPr fontId="33" type="noConversion"/>
  </si>
  <si>
    <t>부문</t>
    <phoneticPr fontId="33" type="noConversion"/>
  </si>
  <si>
    <t>정책</t>
    <phoneticPr fontId="33" type="noConversion"/>
  </si>
  <si>
    <t>단위</t>
    <phoneticPr fontId="33" type="noConversion"/>
  </si>
  <si>
    <t>세부
사업</t>
    <phoneticPr fontId="33" type="noConversion"/>
  </si>
  <si>
    <t xml:space="preserve">   편성목</t>
    <phoneticPr fontId="33" type="noConversion"/>
  </si>
  <si>
    <t>구분</t>
    <phoneticPr fontId="33" type="noConversion"/>
  </si>
  <si>
    <t>계</t>
    <phoneticPr fontId="33" type="noConversion"/>
  </si>
  <si>
    <t>연구과제수행</t>
    <phoneticPr fontId="33" type="noConversion"/>
  </si>
  <si>
    <t xml:space="preserve"> 합  계</t>
    <phoneticPr fontId="33" type="noConversion"/>
  </si>
  <si>
    <t>정책보조기능강화(보조연구사업)</t>
    <phoneticPr fontId="33" type="noConversion"/>
  </si>
  <si>
    <t>775-</t>
    <phoneticPr fontId="33" type="noConversion"/>
  </si>
  <si>
    <t>반납금</t>
    <phoneticPr fontId="33" type="noConversion"/>
  </si>
  <si>
    <t>제1조(예산규모) 2020년도 예산규모는 다음과 같다.</t>
    <phoneticPr fontId="11" type="noConversion"/>
  </si>
  <si>
    <t xml:space="preserve">제2조(예산명세) 2020년도 수입지출예산의 명세는 별첨 “수입지출예산”과 같다.
</t>
    <phoneticPr fontId="11" type="noConversion"/>
  </si>
  <si>
    <t>2019 예산</t>
    <phoneticPr fontId="11" type="noConversion"/>
  </si>
  <si>
    <t>2020 예산</t>
    <phoneticPr fontId="11" type="noConversion"/>
  </si>
  <si>
    <t>○ 2019 기금 이월금</t>
    <phoneticPr fontId="11" type="noConversion"/>
  </si>
  <si>
    <t xml:space="preserve"> ○ 2019년 이자수입 법인세 환급금(일반회계) </t>
    <phoneticPr fontId="11" type="noConversion"/>
  </si>
  <si>
    <t xml:space="preserve"> ○ 2019년 이자수입 법인세 환급금(특별회계) </t>
    <phoneticPr fontId="11" type="noConversion"/>
  </si>
  <si>
    <t>○ 2019 기금 적립금</t>
    <phoneticPr fontId="11" type="noConversion"/>
  </si>
  <si>
    <t>경 상 경 비</t>
    <phoneticPr fontId="11" type="noConversion"/>
  </si>
  <si>
    <t>도정책과제전출금</t>
    <phoneticPr fontId="11" type="noConversion"/>
  </si>
  <si>
    <t>2020년 수입•지출 예산(안)</t>
    <phoneticPr fontId="11" type="noConversion"/>
  </si>
  <si>
    <t>4. 인 건 비</t>
    <phoneticPr fontId="11" type="noConversion"/>
  </si>
  <si>
    <t>5. 예 비 비</t>
    <phoneticPr fontId="11" type="noConversion"/>
  </si>
  <si>
    <t>3. 정책사업지원단</t>
    <phoneticPr fontId="11" type="noConversion"/>
  </si>
  <si>
    <t>전년도
예산액</t>
    <phoneticPr fontId="11" type="noConversion"/>
  </si>
  <si>
    <t>예산액</t>
    <phoneticPr fontId="11" type="noConversion"/>
  </si>
  <si>
    <t>센터전출금</t>
    <phoneticPr fontId="11" type="noConversion"/>
  </si>
  <si>
    <t>경제동향</t>
    <phoneticPr fontId="11" type="noConversion"/>
  </si>
  <si>
    <t>6차</t>
    <phoneticPr fontId="11" type="noConversion"/>
  </si>
  <si>
    <t>마을</t>
    <phoneticPr fontId="11" type="noConversion"/>
  </si>
  <si>
    <t>디자인</t>
    <phoneticPr fontId="11" type="noConversion"/>
  </si>
  <si>
    <t>경제교육</t>
    <phoneticPr fontId="11" type="noConversion"/>
  </si>
  <si>
    <t>재난</t>
    <phoneticPr fontId="11" type="noConversion"/>
  </si>
  <si>
    <t>도시재생</t>
    <phoneticPr fontId="11" type="noConversion"/>
  </si>
  <si>
    <t>기후</t>
    <phoneticPr fontId="11" type="noConversion"/>
  </si>
  <si>
    <t>물</t>
    <phoneticPr fontId="11" type="noConversion"/>
  </si>
  <si>
    <t>(2020 용역수주예상+도비출연금)</t>
    <phoneticPr fontId="11" type="noConversion"/>
  </si>
  <si>
    <t>잉여금</t>
    <phoneticPr fontId="11" type="noConversion"/>
  </si>
  <si>
    <t>국비 140,000천원*5%, 도비 50,000천원*9%)</t>
    <phoneticPr fontId="11" type="noConversion"/>
  </si>
  <si>
    <t>Ⅰ. 예 산 총 칙</t>
    <phoneticPr fontId="11" type="noConversion"/>
  </si>
  <si>
    <t>○ 도비보조금 집행잔액</t>
    <phoneticPr fontId="11" type="noConversion"/>
  </si>
  <si>
    <t xml:space="preserve"> * 2019 탈석탄 국제컨퍼런스</t>
    <phoneticPr fontId="11" type="noConversion"/>
  </si>
  <si>
    <t>성 립 전 예 산</t>
    <phoneticPr fontId="33" type="noConversion"/>
  </si>
  <si>
    <t>기정예산액</t>
    <phoneticPr fontId="11" type="noConversion"/>
  </si>
  <si>
    <t>예산액</t>
    <phoneticPr fontId="11" type="noConversion"/>
  </si>
  <si>
    <t>기정예산액</t>
    <phoneticPr fontId="11" type="noConversion"/>
  </si>
  <si>
    <t>성립전예산액</t>
    <phoneticPr fontId="11" type="noConversion"/>
  </si>
  <si>
    <t xml:space="preserve"> * 2019 공주문화도시 조성계획 수립</t>
    <phoneticPr fontId="11" type="noConversion"/>
  </si>
  <si>
    <t>○ 2019 탈석탄 기후변화대응 국제 컨퍼런스</t>
    <phoneticPr fontId="33" type="noConversion"/>
  </si>
  <si>
    <t>○ 공주 문화도시 조성계획 수립</t>
    <phoneticPr fontId="33" type="noConversion"/>
  </si>
  <si>
    <t>성 립 전 예 산</t>
    <phoneticPr fontId="33" type="noConversion"/>
  </si>
  <si>
    <t>성립전예산액</t>
    <phoneticPr fontId="33" type="noConversion"/>
  </si>
  <si>
    <t>기정예산액</t>
    <phoneticPr fontId="33" type="noConversion"/>
  </si>
  <si>
    <t>기정예산액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</si>
</sst>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176" formatCode="#,##0_);[Red]\(#,##0\)"/>
    <numFmt numFmtId="177" formatCode="0.0_ "/>
    <numFmt numFmtId="178" formatCode="0.0_);[Red]\(0.0\)"/>
    <numFmt numFmtId="179" formatCode="0.0%"/>
    <numFmt numFmtId="180" formatCode="#,##0;&quot;△&quot;#,##0;0;"/>
    <numFmt numFmtId="181" formatCode="0.0"/>
    <numFmt numFmtId="182" formatCode="#,##0.0_ "/>
    <numFmt numFmtId="183" formatCode="#,##0.0;&quot;△&quot;#,##0.0;0.0"/>
    <numFmt numFmtId="184" formatCode="#?/12"/>
    <numFmt numFmtId="185" formatCode="[Blue]#,##0.0;[Red]&quot;△&quot;#,##0.0;0.0%"/>
    <numFmt numFmtId="186" formatCode="[Blue]#,##0;[Red]&quot;△&quot;#,##0;0"/>
    <numFmt numFmtId="187" formatCode="[Blue]#,##0;[Red]&quot;△&quot;#,##0;\-;"/>
    <numFmt numFmtId="188" formatCode="[Blue]#,##0.0;[Red]&quot;△&quot;#,##0.0;\-"/>
    <numFmt numFmtId="189" formatCode="#,##0;&quot;△&quot;#,##0;\-;"/>
    <numFmt numFmtId="190" formatCode="[Blue]#,##0.00;[Red]&quot;△&quot;#,##0.00;\-"/>
    <numFmt numFmtId="191" formatCode="[Blue]#,##0.00;[Red]&quot;△&quot;#,##0.00;0.00%"/>
  </numFmts>
  <fonts count="5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돋움"/>
      <family val="3"/>
      <charset val="129"/>
    </font>
    <font>
      <sz val="24"/>
      <name val="돋움"/>
      <family val="3"/>
      <charset val="129"/>
    </font>
    <font>
      <sz val="28"/>
      <name val="돋움"/>
      <family val="3"/>
      <charset val="129"/>
    </font>
    <font>
      <sz val="20"/>
      <name val="돋움"/>
      <family val="3"/>
      <charset val="129"/>
    </font>
    <font>
      <sz val="22"/>
      <name val="돋움"/>
      <family val="3"/>
      <charset val="129"/>
    </font>
    <font>
      <sz val="36"/>
      <name val="돋움"/>
      <family val="3"/>
      <charset val="129"/>
    </font>
    <font>
      <sz val="28"/>
      <name val="궁서"/>
      <family val="1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  <font>
      <sz val="12"/>
      <name val="돋움"/>
      <family val="3"/>
      <charset val="129"/>
    </font>
    <font>
      <b/>
      <sz val="16"/>
      <name val="돋움"/>
      <family val="3"/>
      <charset val="129"/>
    </font>
    <font>
      <sz val="11"/>
      <name val="새굴림"/>
      <family val="1"/>
      <charset val="129"/>
    </font>
    <font>
      <sz val="11"/>
      <color indexed="8"/>
      <name val="맑은 고딕"/>
      <family val="3"/>
      <charset val="129"/>
    </font>
    <font>
      <sz val="14"/>
      <color indexed="8"/>
      <name val="새굴림"/>
      <family val="1"/>
      <charset val="129"/>
    </font>
    <font>
      <sz val="11"/>
      <color indexed="8"/>
      <name val="새굴림"/>
      <family val="1"/>
      <charset val="129"/>
    </font>
    <font>
      <b/>
      <sz val="12"/>
      <color indexed="8"/>
      <name val="새굴림"/>
      <family val="1"/>
      <charset val="129"/>
    </font>
    <font>
      <b/>
      <sz val="11"/>
      <color indexed="8"/>
      <name val="새굴림"/>
      <family val="1"/>
      <charset val="129"/>
    </font>
    <font>
      <b/>
      <sz val="14"/>
      <color indexed="8"/>
      <name val="새굴림"/>
      <family val="1"/>
      <charset val="129"/>
    </font>
    <font>
      <sz val="10"/>
      <name val="새굴림"/>
      <family val="1"/>
      <charset val="129"/>
    </font>
    <font>
      <sz val="11"/>
      <name val="돋움"/>
      <family val="3"/>
      <charset val="129"/>
    </font>
    <font>
      <sz val="10"/>
      <color indexed="8"/>
      <name val="새굴림"/>
      <family val="1"/>
      <charset val="129"/>
    </font>
    <font>
      <b/>
      <sz val="24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22"/>
      <color theme="1"/>
      <name val="맑은 고딕"/>
      <family val="2"/>
      <charset val="129"/>
      <scheme val="minor"/>
    </font>
    <font>
      <sz val="12"/>
      <color rgb="FF000000"/>
      <name val="새굴림"/>
      <family val="1"/>
      <charset val="129"/>
    </font>
    <font>
      <sz val="11"/>
      <color theme="1"/>
      <name val="새굴림"/>
      <family val="1"/>
      <charset val="129"/>
    </font>
    <font>
      <b/>
      <sz val="11"/>
      <color rgb="FF000000"/>
      <name val="새굴림"/>
      <family val="1"/>
      <charset val="129"/>
    </font>
    <font>
      <b/>
      <sz val="12"/>
      <color rgb="FF000000"/>
      <name val="새굴림"/>
      <family val="1"/>
      <charset val="129"/>
    </font>
    <font>
      <b/>
      <sz val="11"/>
      <color theme="1"/>
      <name val="새굴림"/>
      <family val="1"/>
      <charset val="129"/>
    </font>
    <font>
      <sz val="11"/>
      <color rgb="FF000000"/>
      <name val="새굴림"/>
      <family val="1"/>
      <charset val="129"/>
    </font>
    <font>
      <sz val="10"/>
      <color rgb="FF000000"/>
      <name val="새굴림"/>
      <family val="1"/>
      <charset val="129"/>
    </font>
    <font>
      <sz val="9"/>
      <color rgb="FF000000"/>
      <name val="새굴림"/>
      <family val="1"/>
      <charset val="129"/>
    </font>
    <font>
      <sz val="9"/>
      <color indexed="8"/>
      <name val="굴림체"/>
      <family val="3"/>
      <charset val="129"/>
    </font>
    <font>
      <b/>
      <sz val="28"/>
      <color rgb="FF000000"/>
      <name val="돋움"/>
      <family val="3"/>
      <charset val="129"/>
    </font>
    <font>
      <sz val="14"/>
      <name val="돋움"/>
      <family val="3"/>
      <charset val="129"/>
    </font>
    <font>
      <b/>
      <sz val="9"/>
      <color rgb="FF000000"/>
      <name val="새굴림"/>
      <family val="1"/>
      <charset val="129"/>
    </font>
    <font>
      <sz val="11"/>
      <color rgb="FFFF0000"/>
      <name val="새굴림"/>
      <family val="1"/>
      <charset val="129"/>
    </font>
    <font>
      <sz val="11"/>
      <color rgb="FF0066FF"/>
      <name val="새굴림"/>
      <family val="1"/>
      <charset val="129"/>
    </font>
    <font>
      <sz val="11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sz val="22"/>
      <color rgb="FF7030A0"/>
      <name val="맑은 고딕"/>
      <family val="2"/>
      <charset val="129"/>
      <scheme val="minor"/>
    </font>
    <font>
      <b/>
      <sz val="11"/>
      <color rgb="FF0000FF"/>
      <name val="새굴림"/>
      <family val="1"/>
      <charset val="129"/>
    </font>
    <font>
      <sz val="11"/>
      <color theme="0"/>
      <name val="새굴림"/>
      <family val="1"/>
      <charset val="129"/>
    </font>
    <font>
      <sz val="11"/>
      <name val="함초롬바탕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267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hair">
        <color indexed="23"/>
      </left>
      <right style="hair">
        <color indexed="23"/>
      </right>
      <top/>
      <bottom/>
      <diagonal/>
    </border>
    <border>
      <left/>
      <right style="thin">
        <color indexed="23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double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medium">
        <color indexed="64"/>
      </bottom>
      <diagonal/>
    </border>
    <border>
      <left style="medium">
        <color indexed="64"/>
      </left>
      <right style="hair">
        <color indexed="23"/>
      </right>
      <top style="medium">
        <color indexed="64"/>
      </top>
      <bottom style="double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64"/>
      </top>
      <bottom style="double">
        <color indexed="23"/>
      </bottom>
      <diagonal/>
    </border>
    <border>
      <left style="hair">
        <color indexed="23"/>
      </left>
      <right style="medium">
        <color indexed="64"/>
      </right>
      <top style="medium">
        <color indexed="64"/>
      </top>
      <bottom style="double">
        <color indexed="23"/>
      </bottom>
      <diagonal/>
    </border>
    <border>
      <left style="medium">
        <color indexed="64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64"/>
      </left>
      <right style="hair">
        <color indexed="23"/>
      </right>
      <top style="hair">
        <color indexed="23"/>
      </top>
      <bottom style="medium">
        <color indexed="64"/>
      </bottom>
      <diagonal/>
    </border>
    <border>
      <left style="hair">
        <color indexed="23"/>
      </left>
      <right style="medium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medium">
        <color indexed="64"/>
      </right>
      <top style="hair">
        <color indexed="23"/>
      </top>
      <bottom style="medium">
        <color indexed="64"/>
      </bottom>
      <diagonal/>
    </border>
    <border>
      <left style="hair">
        <color indexed="23"/>
      </left>
      <right style="hair">
        <color indexed="23"/>
      </right>
      <top/>
      <bottom style="medium">
        <color indexed="64"/>
      </bottom>
      <diagonal/>
    </border>
    <border>
      <left style="hair">
        <color indexed="23"/>
      </left>
      <right/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double">
        <color indexed="23"/>
      </top>
      <bottom style="thin">
        <color indexed="64"/>
      </bottom>
      <diagonal/>
    </border>
    <border>
      <left style="hair">
        <color indexed="23"/>
      </left>
      <right style="medium">
        <color indexed="64"/>
      </right>
      <top style="hair">
        <color indexed="23"/>
      </top>
      <bottom/>
      <diagonal/>
    </border>
    <border>
      <left style="medium">
        <color indexed="64"/>
      </left>
      <right style="hair">
        <color indexed="23"/>
      </right>
      <top/>
      <bottom style="medium">
        <color indexed="64"/>
      </bottom>
      <diagonal/>
    </border>
    <border>
      <left/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medium">
        <color indexed="64"/>
      </left>
      <right style="hair">
        <color indexed="23"/>
      </right>
      <top/>
      <bottom/>
      <diagonal/>
    </border>
    <border>
      <left style="medium">
        <color indexed="64"/>
      </left>
      <right style="hair">
        <color indexed="23"/>
      </right>
      <top style="hair">
        <color indexed="23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23"/>
      </left>
      <right style="medium">
        <color indexed="64"/>
      </right>
      <top/>
      <bottom/>
      <diagonal/>
    </border>
    <border>
      <left style="hair">
        <color indexed="23"/>
      </left>
      <right/>
      <top style="hair">
        <color indexed="23"/>
      </top>
      <bottom style="medium">
        <color indexed="64"/>
      </bottom>
      <diagonal/>
    </border>
    <border>
      <left/>
      <right/>
      <top style="hair">
        <color indexed="23"/>
      </top>
      <bottom style="medium">
        <color indexed="64"/>
      </bottom>
      <diagonal/>
    </border>
    <border>
      <left/>
      <right style="hair">
        <color indexed="23"/>
      </right>
      <top style="hair">
        <color indexed="23"/>
      </top>
      <bottom style="medium">
        <color indexed="64"/>
      </bottom>
      <diagonal/>
    </border>
    <border>
      <left style="hair">
        <color indexed="23"/>
      </left>
      <right style="hair">
        <color indexed="23"/>
      </right>
      <top style="medium">
        <color indexed="64"/>
      </top>
      <bottom style="hair">
        <color indexed="23"/>
      </bottom>
      <diagonal/>
    </border>
    <border>
      <left/>
      <right style="medium">
        <color indexed="64"/>
      </right>
      <top style="medium">
        <color indexed="64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64"/>
      </top>
      <bottom style="hair">
        <color indexed="23"/>
      </bottom>
      <diagonal/>
    </border>
    <border>
      <left style="hair">
        <color indexed="23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/>
      <top style="medium">
        <color indexed="64"/>
      </top>
      <bottom style="hair">
        <color indexed="23"/>
      </bottom>
      <diagonal/>
    </border>
    <border>
      <left/>
      <right style="medium">
        <color indexed="64"/>
      </right>
      <top style="double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/>
      <bottom style="double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double">
        <color indexed="23"/>
      </bottom>
      <diagonal/>
    </border>
    <border>
      <left style="medium">
        <color indexed="64"/>
      </left>
      <right style="hair">
        <color indexed="23"/>
      </right>
      <top style="thin">
        <color indexed="64"/>
      </top>
      <bottom/>
      <diagonal/>
    </border>
    <border>
      <left style="hair">
        <color indexed="23"/>
      </left>
      <right/>
      <top style="double">
        <color indexed="23"/>
      </top>
      <bottom style="thin">
        <color indexed="64"/>
      </bottom>
      <diagonal/>
    </border>
    <border>
      <left/>
      <right/>
      <top style="double">
        <color indexed="23"/>
      </top>
      <bottom style="thin">
        <color indexed="64"/>
      </bottom>
      <diagonal/>
    </border>
    <border>
      <left/>
      <right style="medium">
        <color indexed="64"/>
      </right>
      <top style="double">
        <color indexed="23"/>
      </top>
      <bottom style="thin">
        <color indexed="64"/>
      </bottom>
      <diagonal/>
    </border>
    <border>
      <left style="hair">
        <color indexed="23"/>
      </left>
      <right style="medium">
        <color indexed="64"/>
      </right>
      <top style="thin">
        <color indexed="64"/>
      </top>
      <bottom style="hair">
        <color indexed="23"/>
      </bottom>
      <diagonal/>
    </border>
    <border>
      <left style="medium">
        <color indexed="64"/>
      </left>
      <right style="hair">
        <color indexed="23"/>
      </right>
      <top/>
      <bottom style="hair">
        <color indexed="23"/>
      </bottom>
      <diagonal/>
    </border>
    <border>
      <left style="medium">
        <color indexed="64"/>
      </left>
      <right style="hair">
        <color indexed="23"/>
      </right>
      <top style="medium">
        <color indexed="64"/>
      </top>
      <bottom style="hair">
        <color indexed="23"/>
      </bottom>
      <diagonal/>
    </border>
    <border>
      <left/>
      <right style="medium">
        <color indexed="64"/>
      </right>
      <top style="hair">
        <color indexed="23"/>
      </top>
      <bottom style="double">
        <color indexed="23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medium">
        <color indexed="64"/>
      </right>
      <top/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 style="hair">
        <color indexed="23"/>
      </left>
      <right style="hair">
        <color indexed="23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indexed="23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indexed="23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medium">
        <color indexed="64"/>
      </right>
      <top style="hair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indexed="23"/>
      </top>
      <bottom/>
      <diagonal/>
    </border>
    <border>
      <left style="hair">
        <color theme="0" tint="-0.499984740745262"/>
      </left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hair">
        <color indexed="23"/>
      </bottom>
      <diagonal/>
    </border>
    <border>
      <left/>
      <right style="hair">
        <color indexed="23"/>
      </right>
      <top style="hair">
        <color theme="0" tint="-0.499984740745262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double">
        <color indexed="23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double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23"/>
      </bottom>
      <diagonal/>
    </border>
    <border>
      <left/>
      <right style="hair">
        <color indexed="23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/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23"/>
      </left>
      <right style="medium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 style="hair">
        <color indexed="23"/>
      </left>
      <right style="hair">
        <color indexed="23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indexed="64"/>
      </bottom>
      <diagonal/>
    </border>
    <border>
      <left style="hair">
        <color indexed="23"/>
      </left>
      <right/>
      <top style="hair">
        <color theme="0" tint="-0.499984740745262"/>
      </top>
      <bottom style="hair">
        <color indexed="23"/>
      </bottom>
      <diagonal/>
    </border>
    <border>
      <left style="medium">
        <color indexed="64"/>
      </left>
      <right style="thin">
        <color indexed="23"/>
      </right>
      <top style="double">
        <color indexed="23"/>
      </top>
      <bottom style="hair">
        <color theme="0" tint="-0.499984740745262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hair">
        <color theme="0" tint="-0.499984740745262"/>
      </bottom>
      <diagonal/>
    </border>
    <border>
      <left style="thin">
        <color indexed="23"/>
      </left>
      <right style="medium">
        <color indexed="64"/>
      </right>
      <top style="double">
        <color indexed="23"/>
      </top>
      <bottom style="hair">
        <color theme="0" tint="-0.499984740745262"/>
      </bottom>
      <diagonal/>
    </border>
    <border>
      <left style="medium">
        <color indexed="64"/>
      </left>
      <right style="thin">
        <color indexed="23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23"/>
      </left>
      <right style="thin">
        <color indexed="23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23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thin">
        <color indexed="23"/>
      </right>
      <top style="hair">
        <color theme="0" tint="-0.499984740745262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hair">
        <color theme="0" tint="-0.499984740745262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double">
        <color indexed="23"/>
      </top>
      <bottom/>
      <diagonal/>
    </border>
    <border>
      <left style="thin">
        <color theme="0" tint="-0.499984740745262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thin">
        <color theme="0" tint="-0.499984740745262"/>
      </right>
      <top style="hair">
        <color indexed="23"/>
      </top>
      <bottom style="double">
        <color indexed="23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double">
        <color indexed="23"/>
      </bottom>
      <diagonal/>
    </border>
    <border>
      <left style="hair">
        <color indexed="23"/>
      </left>
      <right style="medium">
        <color indexed="64"/>
      </right>
      <top style="double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23"/>
      </right>
      <top style="medium">
        <color indexed="64"/>
      </top>
      <bottom style="hair">
        <color indexed="23"/>
      </bottom>
      <diagonal/>
    </border>
    <border>
      <left style="hair">
        <color indexed="23"/>
      </left>
      <right style="thin">
        <color theme="0" tint="-0.499984740745262"/>
      </right>
      <top style="medium">
        <color indexed="64"/>
      </top>
      <bottom style="hair">
        <color indexed="23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rgb="FF000000"/>
      </bottom>
      <diagonal/>
    </border>
    <border>
      <left/>
      <right/>
      <top style="thin">
        <color theme="0" tint="-0.499984740745262"/>
      </top>
      <bottom style="thin">
        <color rgb="FF000000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000000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000000"/>
      </top>
      <bottom style="thin">
        <color theme="0" tint="-0.499984740745262"/>
      </bottom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23"/>
      </bottom>
      <diagonal/>
    </border>
    <border>
      <left style="medium">
        <color indexed="64"/>
      </left>
      <right/>
      <top style="double">
        <color indexed="23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23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23"/>
      </bottom>
      <diagonal/>
    </border>
    <border>
      <left style="thin">
        <color indexed="64"/>
      </left>
      <right style="hair">
        <color theme="0" tint="-0.499984740745262"/>
      </right>
      <top style="double">
        <color indexed="23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double">
        <color indexed="23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23"/>
      </bottom>
      <diagonal/>
    </border>
    <border>
      <left style="hair">
        <color theme="0" tint="-0.499984740745262"/>
      </left>
      <right/>
      <top style="double">
        <color indexed="23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23"/>
      </bottom>
      <diagonal/>
    </border>
    <border>
      <left/>
      <right style="hair">
        <color theme="0" tint="-0.499984740745262"/>
      </right>
      <top style="double">
        <color indexed="23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/>
      <top style="double">
        <color indexed="23"/>
      </top>
      <bottom style="thin">
        <color theme="0" tint="-0.499984740745262"/>
      </bottom>
      <diagonal/>
    </border>
    <border>
      <left/>
      <right/>
      <top style="double">
        <color indexed="23"/>
      </top>
      <bottom style="thin">
        <color theme="0" tint="-0.499984740745262"/>
      </bottom>
      <diagonal/>
    </border>
    <border>
      <left/>
      <right style="hair">
        <color indexed="23"/>
      </right>
      <top style="double">
        <color indexed="23"/>
      </top>
      <bottom style="thin">
        <color theme="0" tint="-0.499984740745262"/>
      </bottom>
      <diagonal/>
    </border>
    <border>
      <left style="hair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23"/>
      </left>
      <right style="hair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23"/>
      </left>
      <right style="medium">
        <color indexed="64"/>
      </right>
      <top style="thin">
        <color theme="0" tint="-0.499984740745262"/>
      </top>
      <bottom style="thin">
        <color indexed="23"/>
      </bottom>
      <diagonal/>
    </border>
    <border>
      <left style="hair">
        <color indexed="23"/>
      </left>
      <right/>
      <top style="thin">
        <color theme="0" tint="-0.499984740745262"/>
      </top>
      <bottom style="thin">
        <color indexed="23"/>
      </bottom>
      <diagonal/>
    </border>
    <border>
      <left/>
      <right/>
      <top style="thin">
        <color theme="0" tint="-0.499984740745262"/>
      </top>
      <bottom style="thin">
        <color indexed="23"/>
      </bottom>
      <diagonal/>
    </border>
    <border>
      <left/>
      <right style="hair">
        <color indexed="23"/>
      </right>
      <top style="thin">
        <color theme="0" tint="-0.499984740745262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thin">
        <color theme="0" tint="-0.499984740745262"/>
      </top>
      <bottom style="thin">
        <color indexed="23"/>
      </bottom>
      <diagonal/>
    </border>
    <border>
      <left style="hair">
        <color theme="0" tint="-0.499984740745262"/>
      </left>
      <right style="hair">
        <color theme="0" tint="-0.499984740745262"/>
      </right>
      <top style="double">
        <color indexed="23"/>
      </top>
      <bottom/>
      <diagonal/>
    </border>
    <border>
      <left style="hair">
        <color theme="0" tint="-0.499984740745262"/>
      </left>
      <right/>
      <top style="double">
        <color indexed="23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double">
        <color indexed="23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double">
        <color indexed="23"/>
      </top>
      <bottom/>
      <diagonal/>
    </border>
    <border>
      <left style="medium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23"/>
      </left>
      <right/>
      <top style="thin">
        <color indexed="64"/>
      </top>
      <bottom style="hair">
        <color indexed="23"/>
      </bottom>
      <diagonal/>
    </border>
    <border>
      <left/>
      <right/>
      <top style="thin">
        <color indexed="64"/>
      </top>
      <bottom style="hair">
        <color indexed="23"/>
      </bottom>
      <diagonal/>
    </border>
    <border>
      <left/>
      <right style="hair">
        <color indexed="23"/>
      </right>
      <top style="thin">
        <color indexed="64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double">
        <color indexed="23"/>
      </top>
      <bottom style="thin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theme="0" tint="-0.499984740745262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hair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rgb="FF000000"/>
      </bottom>
      <diagonal/>
    </border>
    <border>
      <left style="medium">
        <color indexed="64"/>
      </left>
      <right style="hair">
        <color theme="0" tint="-0.499984740745262"/>
      </right>
      <top style="thin">
        <color rgb="FF000000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rgb="FF000000"/>
      </top>
      <bottom style="thin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/>
      <bottom/>
      <diagonal/>
    </border>
    <border>
      <left style="medium">
        <color indexed="64"/>
      </left>
      <right style="hair">
        <color theme="0" tint="-0.499984740745262"/>
      </right>
      <top/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medium">
        <color indexed="64"/>
      </bottom>
      <diagonal/>
    </border>
    <border>
      <left style="hair">
        <color theme="0" tint="-0.499984740745262"/>
      </left>
      <right/>
      <top/>
      <bottom style="medium">
        <color indexed="64"/>
      </bottom>
      <diagonal/>
    </border>
  </borders>
  <cellStyleXfs count="120">
    <xf numFmtId="0" fontId="0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/>
    <xf numFmtId="0" fontId="30" fillId="0" borderId="0"/>
    <xf numFmtId="0" fontId="43" fillId="0" borderId="0"/>
    <xf numFmtId="0" fontId="9" fillId="0" borderId="0">
      <alignment vertical="center"/>
    </xf>
    <xf numFmtId="0" fontId="43" fillId="0" borderId="0"/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0" fillId="0" borderId="0"/>
    <xf numFmtId="41" fontId="50" fillId="0" borderId="0" applyFont="0" applyFill="0" applyBorder="0" applyAlignment="0" applyProtection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41" fontId="4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59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4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Border="1">
      <alignment vertical="center"/>
    </xf>
    <xf numFmtId="0" fontId="12" fillId="0" borderId="0" xfId="0" applyFont="1" applyAlignment="1">
      <alignment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49" fontId="0" fillId="0" borderId="0" xfId="0" applyNumberFormat="1">
      <alignment vertical="center"/>
    </xf>
    <xf numFmtId="0" fontId="25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0" fillId="0" borderId="6" xfId="0" applyBorder="1">
      <alignment vertical="center"/>
    </xf>
    <xf numFmtId="0" fontId="14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4" fillId="0" borderId="11" xfId="0" applyFont="1" applyBorder="1">
      <alignment vertical="center"/>
    </xf>
    <xf numFmtId="0" fontId="14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8" fillId="2" borderId="23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0" fontId="22" fillId="0" borderId="30" xfId="0" applyFont="1" applyBorder="1" applyAlignment="1">
      <alignment vertical="center"/>
    </xf>
    <xf numFmtId="41" fontId="0" fillId="0" borderId="0" xfId="4" applyFont="1">
      <alignment vertical="center"/>
    </xf>
    <xf numFmtId="41" fontId="27" fillId="2" borderId="2" xfId="4" applyFont="1" applyFill="1" applyBorder="1" applyAlignment="1">
      <alignment horizontal="center" vertical="center" wrapText="1"/>
    </xf>
    <xf numFmtId="176" fontId="25" fillId="0" borderId="32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180" fontId="25" fillId="0" borderId="1" xfId="0" applyNumberFormat="1" applyFont="1" applyFill="1" applyBorder="1" applyAlignment="1">
      <alignment horizontal="right" vertical="center" wrapText="1"/>
    </xf>
    <xf numFmtId="0" fontId="25" fillId="0" borderId="0" xfId="0" applyFont="1">
      <alignment vertical="center"/>
    </xf>
    <xf numFmtId="0" fontId="25" fillId="0" borderId="0" xfId="0" applyFont="1" applyBorder="1">
      <alignment vertical="center"/>
    </xf>
    <xf numFmtId="3" fontId="25" fillId="0" borderId="20" xfId="0" applyNumberFormat="1" applyFont="1" applyFill="1" applyBorder="1" applyAlignment="1">
      <alignment horizontal="right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vertical="center"/>
    </xf>
    <xf numFmtId="0" fontId="25" fillId="0" borderId="5" xfId="0" applyFont="1" applyBorder="1" applyAlignment="1">
      <alignment vertical="center" wrapText="1"/>
    </xf>
    <xf numFmtId="180" fontId="25" fillId="0" borderId="3" xfId="0" applyNumberFormat="1" applyFont="1" applyFill="1" applyBorder="1" applyAlignment="1">
      <alignment horizontal="right" vertical="center" wrapText="1"/>
    </xf>
    <xf numFmtId="0" fontId="29" fillId="0" borderId="35" xfId="0" applyFont="1" applyFill="1" applyBorder="1" applyAlignment="1">
      <alignment vertical="center"/>
    </xf>
    <xf numFmtId="176" fontId="25" fillId="0" borderId="1" xfId="0" applyNumberFormat="1" applyFont="1" applyFill="1" applyBorder="1" applyAlignment="1">
      <alignment horizontal="right" vertical="center" wrapText="1"/>
    </xf>
    <xf numFmtId="3" fontId="25" fillId="0" borderId="28" xfId="0" applyNumberFormat="1" applyFont="1" applyFill="1" applyBorder="1" applyAlignment="1">
      <alignment horizontal="right" vertical="center" wrapText="1"/>
    </xf>
    <xf numFmtId="0" fontId="0" fillId="5" borderId="0" xfId="0" applyFill="1">
      <alignment vertical="center"/>
    </xf>
    <xf numFmtId="0" fontId="0" fillId="0" borderId="42" xfId="0" applyBorder="1">
      <alignment vertical="center"/>
    </xf>
    <xf numFmtId="0" fontId="22" fillId="0" borderId="40" xfId="0" applyFont="1" applyBorder="1" applyAlignment="1">
      <alignment vertical="center"/>
    </xf>
    <xf numFmtId="0" fontId="22" fillId="0" borderId="34" xfId="0" applyFont="1" applyBorder="1" applyAlignment="1">
      <alignment vertical="center"/>
    </xf>
    <xf numFmtId="176" fontId="25" fillId="0" borderId="3" xfId="0" applyNumberFormat="1" applyFont="1" applyFill="1" applyBorder="1" applyAlignment="1">
      <alignment horizontal="right" vertical="center" wrapText="1"/>
    </xf>
    <xf numFmtId="176" fontId="25" fillId="0" borderId="82" xfId="0" applyNumberFormat="1" applyFont="1" applyFill="1" applyBorder="1" applyAlignment="1">
      <alignment horizontal="right" vertical="center" wrapText="1"/>
    </xf>
    <xf numFmtId="180" fontId="25" fillId="0" borderId="82" xfId="0" applyNumberFormat="1" applyFont="1" applyFill="1" applyBorder="1" applyAlignment="1">
      <alignment horizontal="right" vertical="center" wrapText="1"/>
    </xf>
    <xf numFmtId="3" fontId="22" fillId="0" borderId="83" xfId="0" applyNumberFormat="1" applyFont="1" applyFill="1" applyBorder="1">
      <alignment vertical="center"/>
    </xf>
    <xf numFmtId="179" fontId="31" fillId="0" borderId="17" xfId="0" applyNumberFormat="1" applyFont="1" applyFill="1" applyBorder="1" applyAlignment="1">
      <alignment horizontal="center" vertical="center" wrapText="1"/>
    </xf>
    <xf numFmtId="176" fontId="25" fillId="0" borderId="49" xfId="0" applyNumberFormat="1" applyFont="1" applyFill="1" applyBorder="1" applyAlignment="1">
      <alignment horizontal="right" vertical="center" wrapText="1"/>
    </xf>
    <xf numFmtId="180" fontId="25" fillId="0" borderId="49" xfId="0" applyNumberFormat="1" applyFont="1" applyFill="1" applyBorder="1" applyAlignment="1">
      <alignment horizontal="right" vertical="center" wrapText="1"/>
    </xf>
    <xf numFmtId="0" fontId="26" fillId="2" borderId="96" xfId="0" applyFont="1" applyFill="1" applyBorder="1" applyAlignment="1">
      <alignment horizontal="center" vertical="center" wrapText="1"/>
    </xf>
    <xf numFmtId="0" fontId="31" fillId="0" borderId="73" xfId="0" applyFont="1" applyFill="1" applyBorder="1" applyAlignment="1">
      <alignment horizontal="center" vertical="center" wrapText="1"/>
    </xf>
    <xf numFmtId="10" fontId="31" fillId="0" borderId="17" xfId="0" applyNumberFormat="1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vertical="center" wrapText="1"/>
    </xf>
    <xf numFmtId="49" fontId="31" fillId="0" borderId="18" xfId="0" applyNumberFormat="1" applyFont="1" applyFill="1" applyBorder="1" applyAlignment="1">
      <alignment vertical="center" wrapText="1"/>
    </xf>
    <xf numFmtId="184" fontId="31" fillId="0" borderId="17" xfId="0" applyNumberFormat="1" applyFont="1" applyFill="1" applyBorder="1" applyAlignment="1">
      <alignment horizontal="center" vertical="center" wrapText="1"/>
    </xf>
    <xf numFmtId="3" fontId="22" fillId="0" borderId="92" xfId="0" applyNumberFormat="1" applyFont="1" applyFill="1" applyBorder="1">
      <alignment vertical="center"/>
    </xf>
    <xf numFmtId="0" fontId="25" fillId="0" borderId="111" xfId="0" applyFont="1" applyBorder="1" applyAlignment="1">
      <alignment horizontal="left" vertical="center" wrapText="1"/>
    </xf>
    <xf numFmtId="3" fontId="25" fillId="0" borderId="112" xfId="0" applyNumberFormat="1" applyFont="1" applyFill="1" applyBorder="1" applyAlignment="1">
      <alignment horizontal="right" vertical="center" wrapText="1"/>
    </xf>
    <xf numFmtId="3" fontId="25" fillId="0" borderId="112" xfId="0" applyNumberFormat="1" applyFont="1" applyBorder="1" applyAlignment="1">
      <alignment horizontal="right" vertical="center" wrapText="1"/>
    </xf>
    <xf numFmtId="0" fontId="25" fillId="0" borderId="113" xfId="0" applyFont="1" applyBorder="1" applyAlignment="1">
      <alignment horizontal="right" vertical="center" wrapText="1"/>
    </xf>
    <xf numFmtId="0" fontId="25" fillId="0" borderId="114" xfId="0" applyFont="1" applyBorder="1" applyAlignment="1">
      <alignment horizontal="left" vertical="center" wrapText="1"/>
    </xf>
    <xf numFmtId="3" fontId="25" fillId="0" borderId="115" xfId="0" applyNumberFormat="1" applyFont="1" applyFill="1" applyBorder="1" applyAlignment="1">
      <alignment horizontal="right" vertical="center" wrapText="1"/>
    </xf>
    <xf numFmtId="181" fontId="25" fillId="0" borderId="115" xfId="0" applyNumberFormat="1" applyFont="1" applyBorder="1" applyAlignment="1">
      <alignment horizontal="center" vertical="center" wrapText="1"/>
    </xf>
    <xf numFmtId="3" fontId="25" fillId="0" borderId="115" xfId="0" applyNumberFormat="1" applyFont="1" applyBorder="1" applyAlignment="1">
      <alignment horizontal="right" vertical="center" wrapText="1"/>
    </xf>
    <xf numFmtId="0" fontId="25" fillId="0" borderId="116" xfId="0" applyFont="1" applyBorder="1" applyAlignment="1">
      <alignment horizontal="right" vertical="center" wrapText="1"/>
    </xf>
    <xf numFmtId="0" fontId="25" fillId="0" borderId="117" xfId="0" applyFont="1" applyBorder="1" applyAlignment="1">
      <alignment horizontal="left" vertical="center" wrapText="1"/>
    </xf>
    <xf numFmtId="3" fontId="25" fillId="0" borderId="118" xfId="0" applyNumberFormat="1" applyFont="1" applyFill="1" applyBorder="1" applyAlignment="1">
      <alignment horizontal="right" vertical="center" wrapText="1"/>
    </xf>
    <xf numFmtId="177" fontId="25" fillId="0" borderId="118" xfId="0" applyNumberFormat="1" applyFont="1" applyBorder="1" applyAlignment="1">
      <alignment horizontal="center" vertical="center" wrapText="1"/>
    </xf>
    <xf numFmtId="3" fontId="25" fillId="0" borderId="118" xfId="0" applyNumberFormat="1" applyFont="1" applyBorder="1" applyAlignment="1">
      <alignment horizontal="right" vertical="center" wrapText="1"/>
    </xf>
    <xf numFmtId="0" fontId="25" fillId="0" borderId="119" xfId="0" applyFont="1" applyBorder="1" applyAlignment="1">
      <alignment horizontal="right" vertical="center" wrapText="1"/>
    </xf>
    <xf numFmtId="180" fontId="25" fillId="0" borderId="112" xfId="0" applyNumberFormat="1" applyFont="1" applyBorder="1" applyAlignment="1">
      <alignment horizontal="right" vertical="center" wrapText="1"/>
    </xf>
    <xf numFmtId="183" fontId="25" fillId="0" borderId="112" xfId="0" applyNumberFormat="1" applyFont="1" applyBorder="1" applyAlignment="1">
      <alignment horizontal="center" vertical="center" wrapText="1"/>
    </xf>
    <xf numFmtId="180" fontId="25" fillId="0" borderId="115" xfId="0" applyNumberFormat="1" applyFont="1" applyBorder="1" applyAlignment="1">
      <alignment horizontal="right" vertical="center" wrapText="1"/>
    </xf>
    <xf numFmtId="183" fontId="25" fillId="0" borderId="115" xfId="0" applyNumberFormat="1" applyFont="1" applyBorder="1" applyAlignment="1">
      <alignment horizontal="center" vertical="center" wrapText="1"/>
    </xf>
    <xf numFmtId="181" fontId="25" fillId="0" borderId="118" xfId="0" applyNumberFormat="1" applyFont="1" applyBorder="1" applyAlignment="1">
      <alignment horizontal="center" vertical="center" wrapText="1"/>
    </xf>
    <xf numFmtId="180" fontId="25" fillId="0" borderId="118" xfId="0" applyNumberFormat="1" applyFont="1" applyBorder="1" applyAlignment="1">
      <alignment horizontal="right" vertical="center" wrapText="1"/>
    </xf>
    <xf numFmtId="183" fontId="25" fillId="0" borderId="118" xfId="0" applyNumberFormat="1" applyFont="1" applyBorder="1" applyAlignment="1">
      <alignment horizontal="center" vertical="center" wrapText="1"/>
    </xf>
    <xf numFmtId="0" fontId="25" fillId="0" borderId="84" xfId="0" applyFont="1" applyBorder="1" applyAlignment="1">
      <alignment horizontal="center" vertical="top" wrapText="1"/>
    </xf>
    <xf numFmtId="0" fontId="25" fillId="0" borderId="120" xfId="0" applyFont="1" applyFill="1" applyBorder="1" applyAlignment="1">
      <alignment horizontal="center" vertical="center" wrapText="1"/>
    </xf>
    <xf numFmtId="0" fontId="27" fillId="0" borderId="121" xfId="0" applyFont="1" applyFill="1" applyBorder="1" applyAlignment="1">
      <alignment horizontal="left" vertical="center" wrapText="1"/>
    </xf>
    <xf numFmtId="41" fontId="27" fillId="0" borderId="85" xfId="4" applyFont="1" applyFill="1" applyBorder="1" applyAlignment="1">
      <alignment horizontal="right" vertical="center" wrapText="1"/>
    </xf>
    <xf numFmtId="180" fontId="0" fillId="0" borderId="0" xfId="0" applyNumberFormat="1">
      <alignment vertical="center"/>
    </xf>
    <xf numFmtId="3" fontId="25" fillId="0" borderId="31" xfId="0" applyNumberFormat="1" applyFont="1" applyFill="1" applyBorder="1" applyAlignment="1">
      <alignment horizontal="right" vertical="center" wrapText="1"/>
    </xf>
    <xf numFmtId="3" fontId="22" fillId="0" borderId="104" xfId="0" applyNumberFormat="1" applyFont="1" applyFill="1" applyBorder="1">
      <alignment vertical="center"/>
    </xf>
    <xf numFmtId="179" fontId="31" fillId="0" borderId="35" xfId="0" applyNumberFormat="1" applyFont="1" applyFill="1" applyBorder="1" applyAlignment="1">
      <alignment horizontal="center" vertical="center" wrapText="1"/>
    </xf>
    <xf numFmtId="184" fontId="29" fillId="0" borderId="35" xfId="0" applyNumberFormat="1" applyFont="1" applyFill="1" applyBorder="1" applyAlignment="1">
      <alignment horizontal="center" vertical="center"/>
    </xf>
    <xf numFmtId="49" fontId="31" fillId="0" borderId="36" xfId="0" applyNumberFormat="1" applyFont="1" applyFill="1" applyBorder="1" applyAlignment="1">
      <alignment vertical="center" wrapText="1"/>
    </xf>
    <xf numFmtId="10" fontId="31" fillId="0" borderId="35" xfId="0" applyNumberFormat="1" applyFont="1" applyFill="1" applyBorder="1" applyAlignment="1">
      <alignment horizontal="center" vertical="center" wrapText="1"/>
    </xf>
    <xf numFmtId="177" fontId="27" fillId="2" borderId="19" xfId="0" applyNumberFormat="1" applyFont="1" applyFill="1" applyBorder="1" applyAlignment="1">
      <alignment horizontal="center" vertical="center" wrapText="1"/>
    </xf>
    <xf numFmtId="177" fontId="25" fillId="0" borderId="75" xfId="0" applyNumberFormat="1" applyFont="1" applyFill="1" applyBorder="1" applyAlignment="1">
      <alignment horizontal="center" vertical="center" wrapText="1"/>
    </xf>
    <xf numFmtId="177" fontId="27" fillId="0" borderId="109" xfId="0" applyNumberFormat="1" applyFont="1" applyFill="1" applyBorder="1" applyAlignment="1">
      <alignment horizontal="center" vertical="center" wrapText="1"/>
    </xf>
    <xf numFmtId="0" fontId="27" fillId="2" borderId="124" xfId="0" applyFont="1" applyFill="1" applyBorder="1" applyAlignment="1">
      <alignment horizontal="center" vertical="center" wrapText="1"/>
    </xf>
    <xf numFmtId="177" fontId="27" fillId="2" borderId="125" xfId="0" applyNumberFormat="1" applyFont="1" applyFill="1" applyBorder="1" applyAlignment="1">
      <alignment horizontal="center" vertical="center" wrapText="1"/>
    </xf>
    <xf numFmtId="41" fontId="25" fillId="0" borderId="126" xfId="4" applyFont="1" applyFill="1" applyBorder="1" applyAlignment="1">
      <alignment horizontal="right" vertical="center" wrapText="1"/>
    </xf>
    <xf numFmtId="177" fontId="25" fillId="0" borderId="127" xfId="0" applyNumberFormat="1" applyFont="1" applyFill="1" applyBorder="1" applyAlignment="1">
      <alignment horizontal="center" vertical="center" wrapText="1"/>
    </xf>
    <xf numFmtId="41" fontId="25" fillId="0" borderId="128" xfId="4" applyFont="1" applyFill="1" applyBorder="1" applyAlignment="1">
      <alignment horizontal="right" vertical="center" wrapText="1"/>
    </xf>
    <xf numFmtId="177" fontId="25" fillId="0" borderId="129" xfId="0" applyNumberFormat="1" applyFont="1" applyFill="1" applyBorder="1" applyAlignment="1">
      <alignment horizontal="center" vertical="center" wrapText="1"/>
    </xf>
    <xf numFmtId="41" fontId="27" fillId="0" borderId="130" xfId="4" applyFont="1" applyFill="1" applyBorder="1" applyAlignment="1">
      <alignment horizontal="right" vertical="center" wrapText="1"/>
    </xf>
    <xf numFmtId="177" fontId="27" fillId="0" borderId="131" xfId="0" applyNumberFormat="1" applyFont="1" applyFill="1" applyBorder="1" applyAlignment="1">
      <alignment horizontal="center" vertical="center" wrapText="1"/>
    </xf>
    <xf numFmtId="0" fontId="25" fillId="0" borderId="79" xfId="0" applyFont="1" applyFill="1" applyBorder="1" applyAlignment="1">
      <alignment horizontal="justify" vertical="center" wrapText="1"/>
    </xf>
    <xf numFmtId="0" fontId="25" fillId="0" borderId="81" xfId="0" applyFont="1" applyFill="1" applyBorder="1" applyAlignment="1">
      <alignment horizontal="justify" vertical="center" wrapText="1"/>
    </xf>
    <xf numFmtId="0" fontId="27" fillId="2" borderId="125" xfId="0" applyFont="1" applyFill="1" applyBorder="1" applyAlignment="1">
      <alignment horizontal="center" vertical="center" wrapText="1"/>
    </xf>
    <xf numFmtId="180" fontId="25" fillId="0" borderId="32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top" wrapText="1"/>
    </xf>
    <xf numFmtId="0" fontId="26" fillId="2" borderId="97" xfId="0" applyFont="1" applyFill="1" applyBorder="1" applyAlignment="1">
      <alignment horizontal="center" vertical="center" wrapText="1"/>
    </xf>
    <xf numFmtId="0" fontId="29" fillId="0" borderId="89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82" fontId="25" fillId="0" borderId="112" xfId="6" applyNumberFormat="1" applyFont="1" applyBorder="1" applyAlignment="1">
      <alignment horizontal="center" vertical="center" wrapText="1"/>
    </xf>
    <xf numFmtId="180" fontId="25" fillId="0" borderId="112" xfId="6" applyNumberFormat="1" applyFont="1" applyBorder="1" applyAlignment="1">
      <alignment horizontal="right" vertical="center" wrapText="1"/>
    </xf>
    <xf numFmtId="183" fontId="25" fillId="0" borderId="112" xfId="6" applyNumberFormat="1" applyFont="1" applyBorder="1" applyAlignment="1">
      <alignment horizontal="center" vertical="center" wrapText="1"/>
    </xf>
    <xf numFmtId="180" fontId="25" fillId="0" borderId="115" xfId="6" applyNumberFormat="1" applyFont="1" applyBorder="1" applyAlignment="1">
      <alignment horizontal="right" vertical="center" wrapText="1"/>
    </xf>
    <xf numFmtId="183" fontId="25" fillId="0" borderId="115" xfId="6" applyNumberFormat="1" applyFont="1" applyBorder="1" applyAlignment="1">
      <alignment horizontal="center" vertical="center" wrapText="1"/>
    </xf>
    <xf numFmtId="180" fontId="25" fillId="0" borderId="118" xfId="6" applyNumberFormat="1" applyFont="1" applyBorder="1" applyAlignment="1">
      <alignment horizontal="right" vertical="center" wrapText="1"/>
    </xf>
    <xf numFmtId="183" fontId="25" fillId="0" borderId="118" xfId="6" applyNumberFormat="1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top" wrapText="1"/>
    </xf>
    <xf numFmtId="176" fontId="25" fillId="0" borderId="0" xfId="0" applyNumberFormat="1" applyFont="1" applyFill="1" applyBorder="1" applyAlignment="1">
      <alignment horizontal="right" vertical="center" wrapText="1"/>
    </xf>
    <xf numFmtId="176" fontId="25" fillId="0" borderId="5" xfId="0" applyNumberFormat="1" applyFont="1" applyFill="1" applyBorder="1" applyAlignment="1">
      <alignment horizontal="right" vertical="center" wrapText="1"/>
    </xf>
    <xf numFmtId="180" fontId="25" fillId="0" borderId="5" xfId="0" applyNumberFormat="1" applyFont="1" applyFill="1" applyBorder="1" applyAlignment="1">
      <alignment horizontal="right" vertical="center" wrapText="1"/>
    </xf>
    <xf numFmtId="0" fontId="34" fillId="0" borderId="0" xfId="7" applyFont="1">
      <alignment vertical="center"/>
    </xf>
    <xf numFmtId="0" fontId="35" fillId="6" borderId="0" xfId="7" applyFont="1" applyFill="1" applyAlignment="1">
      <alignment horizontal="left" vertical="center"/>
    </xf>
    <xf numFmtId="0" fontId="36" fillId="6" borderId="0" xfId="7" applyFont="1" applyFill="1">
      <alignment vertical="center"/>
    </xf>
    <xf numFmtId="41" fontId="37" fillId="6" borderId="0" xfId="8" applyFont="1" applyFill="1" applyBorder="1" applyAlignment="1">
      <alignment horizontal="center" vertical="center" wrapText="1"/>
    </xf>
    <xf numFmtId="41" fontId="36" fillId="6" borderId="0" xfId="8" applyFont="1" applyFill="1" applyBorder="1" applyAlignment="1">
      <alignment vertical="center"/>
    </xf>
    <xf numFmtId="41" fontId="36" fillId="6" borderId="0" xfId="8" applyFont="1" applyFill="1" applyAlignment="1">
      <alignment horizontal="right" vertical="center"/>
    </xf>
    <xf numFmtId="41" fontId="36" fillId="6" borderId="0" xfId="7" applyNumberFormat="1" applyFont="1" applyFill="1" applyBorder="1" applyAlignment="1">
      <alignment vertical="center"/>
    </xf>
    <xf numFmtId="0" fontId="36" fillId="6" borderId="0" xfId="7" applyFont="1" applyFill="1" applyBorder="1" applyAlignment="1">
      <alignment vertical="center"/>
    </xf>
    <xf numFmtId="0" fontId="9" fillId="0" borderId="0" xfId="7">
      <alignment vertical="center"/>
    </xf>
    <xf numFmtId="41" fontId="36" fillId="6" borderId="0" xfId="8" applyFont="1" applyFill="1" applyBorder="1" applyAlignment="1">
      <alignment horizontal="right"/>
    </xf>
    <xf numFmtId="0" fontId="36" fillId="0" borderId="0" xfId="7" applyFont="1">
      <alignment vertical="center"/>
    </xf>
    <xf numFmtId="41" fontId="37" fillId="7" borderId="140" xfId="8" applyFont="1" applyFill="1" applyBorder="1" applyAlignment="1">
      <alignment horizontal="center" vertical="center"/>
    </xf>
    <xf numFmtId="41" fontId="37" fillId="6" borderId="145" xfId="8" applyFont="1" applyFill="1" applyBorder="1" applyAlignment="1">
      <alignment horizontal="center" vertical="center"/>
    </xf>
    <xf numFmtId="180" fontId="37" fillId="6" borderId="145" xfId="8" applyNumberFormat="1" applyFont="1" applyFill="1" applyBorder="1" applyAlignment="1">
      <alignment horizontal="right" vertical="center"/>
    </xf>
    <xf numFmtId="0" fontId="37" fillId="6" borderId="146" xfId="7" applyFont="1" applyFill="1" applyBorder="1" applyAlignment="1">
      <alignment horizontal="center" vertical="center"/>
    </xf>
    <xf numFmtId="0" fontId="37" fillId="6" borderId="147" xfId="7" applyFont="1" applyFill="1" applyBorder="1" applyAlignment="1">
      <alignment horizontal="center" vertical="center"/>
    </xf>
    <xf numFmtId="180" fontId="40" fillId="6" borderId="150" xfId="8" applyNumberFormat="1" applyFont="1" applyFill="1" applyBorder="1" applyAlignment="1">
      <alignment horizontal="right" vertical="center"/>
    </xf>
    <xf numFmtId="0" fontId="40" fillId="6" borderId="153" xfId="7" applyFont="1" applyFill="1" applyBorder="1" applyAlignment="1">
      <alignment vertical="center" wrapText="1"/>
    </xf>
    <xf numFmtId="0" fontId="40" fillId="6" borderId="74" xfId="7" applyFont="1" applyFill="1" applyBorder="1" applyAlignment="1">
      <alignment vertical="center" wrapText="1"/>
    </xf>
    <xf numFmtId="0" fontId="40" fillId="6" borderId="139" xfId="7" applyFont="1" applyFill="1" applyBorder="1" applyAlignment="1">
      <alignment horizontal="left" vertical="center" wrapText="1"/>
    </xf>
    <xf numFmtId="41" fontId="40" fillId="6" borderId="154" xfId="8" applyFont="1" applyFill="1" applyBorder="1" applyAlignment="1">
      <alignment vertical="center"/>
    </xf>
    <xf numFmtId="180" fontId="40" fillId="6" borderId="154" xfId="8" applyNumberFormat="1" applyFont="1" applyFill="1" applyBorder="1" applyAlignment="1">
      <alignment horizontal="right" vertical="center"/>
    </xf>
    <xf numFmtId="0" fontId="40" fillId="6" borderId="155" xfId="7" applyFont="1" applyFill="1" applyBorder="1" applyAlignment="1">
      <alignment horizontal="left" vertical="center"/>
    </xf>
    <xf numFmtId="0" fontId="40" fillId="6" borderId="122" xfId="7" applyFont="1" applyFill="1" applyBorder="1" applyAlignment="1">
      <alignment horizontal="left" vertical="center"/>
    </xf>
    <xf numFmtId="0" fontId="40" fillId="6" borderId="122" xfId="7" applyFont="1" applyFill="1" applyBorder="1" applyAlignment="1">
      <alignment vertical="center"/>
    </xf>
    <xf numFmtId="0" fontId="40" fillId="6" borderId="105" xfId="7" applyFont="1" applyFill="1" applyBorder="1" applyAlignment="1">
      <alignment horizontal="left" vertical="center" wrapText="1"/>
    </xf>
    <xf numFmtId="41" fontId="40" fillId="6" borderId="156" xfId="8" applyFont="1" applyFill="1" applyBorder="1" applyAlignment="1">
      <alignment vertical="center"/>
    </xf>
    <xf numFmtId="180" fontId="40" fillId="6" borderId="156" xfId="8" applyNumberFormat="1" applyFont="1" applyFill="1" applyBorder="1" applyAlignment="1">
      <alignment horizontal="right" vertical="center"/>
    </xf>
    <xf numFmtId="0" fontId="40" fillId="6" borderId="0" xfId="7" applyFont="1" applyFill="1" applyBorder="1" applyAlignment="1">
      <alignment vertical="center"/>
    </xf>
    <xf numFmtId="0" fontId="9" fillId="0" borderId="0" xfId="7" applyBorder="1">
      <alignment vertical="center"/>
    </xf>
    <xf numFmtId="0" fontId="25" fillId="0" borderId="0" xfId="7" applyFont="1" applyFill="1" applyBorder="1" applyAlignment="1">
      <alignment vertical="center" wrapText="1"/>
    </xf>
    <xf numFmtId="3" fontId="22" fillId="0" borderId="0" xfId="7" applyNumberFormat="1" applyFont="1" applyFill="1" applyBorder="1" applyAlignment="1">
      <alignment horizontal="right" vertical="center"/>
    </xf>
    <xf numFmtId="41" fontId="40" fillId="6" borderId="150" xfId="8" applyFont="1" applyFill="1" applyBorder="1" applyAlignment="1">
      <alignment vertical="center"/>
    </xf>
    <xf numFmtId="0" fontId="40" fillId="6" borderId="151" xfId="7" applyFont="1" applyFill="1" applyBorder="1" applyAlignment="1">
      <alignment vertical="center"/>
    </xf>
    <xf numFmtId="0" fontId="40" fillId="6" borderId="152" xfId="7" applyFont="1" applyFill="1" applyBorder="1" applyAlignment="1">
      <alignment vertical="center"/>
    </xf>
    <xf numFmtId="0" fontId="40" fillId="6" borderId="157" xfId="7" applyFont="1" applyFill="1" applyBorder="1" applyAlignment="1">
      <alignment horizontal="left" vertical="center"/>
    </xf>
    <xf numFmtId="0" fontId="40" fillId="6" borderId="0" xfId="7" applyFont="1" applyFill="1" applyBorder="1" applyAlignment="1">
      <alignment horizontal="left" vertical="center"/>
    </xf>
    <xf numFmtId="41" fontId="0" fillId="0" borderId="0" xfId="8" applyFont="1" applyAlignment="1">
      <alignment vertical="center"/>
    </xf>
    <xf numFmtId="41" fontId="0" fillId="0" borderId="0" xfId="8" applyFont="1" applyAlignment="1">
      <alignment horizontal="right" vertical="center"/>
    </xf>
    <xf numFmtId="0" fontId="9" fillId="0" borderId="0" xfId="7" applyBorder="1" applyAlignment="1">
      <alignment vertical="center"/>
    </xf>
    <xf numFmtId="41" fontId="0" fillId="0" borderId="0" xfId="8" applyFont="1" applyBorder="1" applyAlignment="1">
      <alignment vertical="center"/>
    </xf>
    <xf numFmtId="0" fontId="27" fillId="0" borderId="160" xfId="0" applyFont="1" applyBorder="1" applyAlignment="1">
      <alignment horizontal="center" vertical="center" wrapText="1"/>
    </xf>
    <xf numFmtId="0" fontId="25" fillId="0" borderId="102" xfId="0" applyFont="1" applyBorder="1" applyAlignment="1">
      <alignment horizontal="center" vertical="center" wrapText="1"/>
    </xf>
    <xf numFmtId="0" fontId="25" fillId="0" borderId="100" xfId="0" applyFont="1" applyBorder="1" applyAlignment="1">
      <alignment horizontal="center" vertical="center" wrapText="1"/>
    </xf>
    <xf numFmtId="0" fontId="25" fillId="0" borderId="101" xfId="0" applyFont="1" applyBorder="1" applyAlignment="1">
      <alignment horizontal="center" vertical="center" wrapText="1"/>
    </xf>
    <xf numFmtId="41" fontId="27" fillId="0" borderId="68" xfId="0" applyNumberFormat="1" applyFont="1" applyBorder="1" applyAlignment="1">
      <alignment horizontal="right" vertical="center" wrapText="1"/>
    </xf>
    <xf numFmtId="0" fontId="25" fillId="0" borderId="78" xfId="0" applyFont="1" applyBorder="1" applyAlignment="1">
      <alignment horizontal="right" vertical="center" wrapText="1"/>
    </xf>
    <xf numFmtId="0" fontId="25" fillId="0" borderId="79" xfId="0" applyFont="1" applyBorder="1" applyAlignment="1">
      <alignment horizontal="right" vertical="center" wrapText="1"/>
    </xf>
    <xf numFmtId="0" fontId="25" fillId="0" borderId="79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right" vertical="center" wrapText="1"/>
    </xf>
    <xf numFmtId="0" fontId="26" fillId="2" borderId="165" xfId="0" applyFont="1" applyFill="1" applyBorder="1" applyAlignment="1">
      <alignment horizontal="center" vertical="center" wrapText="1"/>
    </xf>
    <xf numFmtId="0" fontId="26" fillId="2" borderId="166" xfId="0" applyFont="1" applyFill="1" applyBorder="1" applyAlignment="1">
      <alignment horizontal="center" vertical="center" wrapText="1"/>
    </xf>
    <xf numFmtId="41" fontId="27" fillId="0" borderId="167" xfId="4" applyFont="1" applyBorder="1" applyAlignment="1">
      <alignment horizontal="right" vertical="center" wrapText="1"/>
    </xf>
    <xf numFmtId="41" fontId="25" fillId="0" borderId="169" xfId="4" applyFont="1" applyBorder="1" applyAlignment="1">
      <alignment horizontal="right" vertical="center" wrapText="1"/>
    </xf>
    <xf numFmtId="41" fontId="25" fillId="0" borderId="171" xfId="4" applyFont="1" applyBorder="1" applyAlignment="1">
      <alignment horizontal="right" vertical="center" wrapText="1"/>
    </xf>
    <xf numFmtId="41" fontId="25" fillId="0" borderId="173" xfId="4" applyFont="1" applyBorder="1" applyAlignment="1">
      <alignment horizontal="right" vertical="center" wrapText="1"/>
    </xf>
    <xf numFmtId="177" fontId="26" fillId="2" borderId="176" xfId="0" applyNumberFormat="1" applyFont="1" applyFill="1" applyBorder="1" applyAlignment="1">
      <alignment horizontal="center" vertical="center" wrapText="1"/>
    </xf>
    <xf numFmtId="0" fontId="26" fillId="2" borderId="179" xfId="0" applyFont="1" applyFill="1" applyBorder="1" applyAlignment="1">
      <alignment horizontal="center" vertical="center" wrapText="1"/>
    </xf>
    <xf numFmtId="177" fontId="26" fillId="2" borderId="166" xfId="0" applyNumberFormat="1" applyFont="1" applyFill="1" applyBorder="1" applyAlignment="1">
      <alignment horizontal="center" vertical="center" wrapText="1"/>
    </xf>
    <xf numFmtId="179" fontId="0" fillId="0" borderId="0" xfId="1" applyNumberFormat="1" applyFont="1" applyAlignment="1">
      <alignment horizontal="center" vertical="center"/>
    </xf>
    <xf numFmtId="185" fontId="25" fillId="0" borderId="170" xfId="0" applyNumberFormat="1" applyFont="1" applyBorder="1" applyAlignment="1">
      <alignment horizontal="center" vertical="center" wrapText="1"/>
    </xf>
    <xf numFmtId="185" fontId="25" fillId="0" borderId="172" xfId="0" applyNumberFormat="1" applyFont="1" applyBorder="1" applyAlignment="1">
      <alignment horizontal="center" vertical="center" wrapText="1"/>
    </xf>
    <xf numFmtId="185" fontId="25" fillId="0" borderId="174" xfId="0" applyNumberFormat="1" applyFont="1" applyFill="1" applyBorder="1" applyAlignment="1">
      <alignment horizontal="center" vertical="center" wrapText="1"/>
    </xf>
    <xf numFmtId="186" fontId="27" fillId="0" borderId="180" xfId="0" applyNumberFormat="1" applyFont="1" applyBorder="1" applyAlignment="1">
      <alignment horizontal="right" vertical="center" wrapText="1"/>
    </xf>
    <xf numFmtId="186" fontId="25" fillId="0" borderId="106" xfId="0" applyNumberFormat="1" applyFont="1" applyFill="1" applyBorder="1" applyAlignment="1">
      <alignment horizontal="right" vertical="center" wrapText="1"/>
    </xf>
    <xf numFmtId="186" fontId="25" fillId="0" borderId="86" xfId="0" applyNumberFormat="1" applyFont="1" applyFill="1" applyBorder="1" applyAlignment="1">
      <alignment horizontal="right" vertical="center" wrapText="1"/>
    </xf>
    <xf numFmtId="186" fontId="25" fillId="0" borderId="99" xfId="0" applyNumberFormat="1" applyFont="1" applyFill="1" applyBorder="1" applyAlignment="1">
      <alignment horizontal="right" vertical="center" wrapText="1"/>
    </xf>
    <xf numFmtId="178" fontId="27" fillId="0" borderId="177" xfId="4" applyNumberFormat="1" applyFont="1" applyFill="1" applyBorder="1" applyAlignment="1">
      <alignment horizontal="center" vertical="center" wrapText="1"/>
    </xf>
    <xf numFmtId="178" fontId="25" fillId="0" borderId="76" xfId="4" applyNumberFormat="1" applyFont="1" applyBorder="1" applyAlignment="1">
      <alignment horizontal="center" vertical="center" wrapText="1"/>
    </xf>
    <xf numFmtId="178" fontId="25" fillId="0" borderId="75" xfId="4" applyNumberFormat="1" applyFont="1" applyBorder="1" applyAlignment="1">
      <alignment horizontal="center" vertical="center" wrapText="1"/>
    </xf>
    <xf numFmtId="178" fontId="25" fillId="0" borderId="109" xfId="4" applyNumberFormat="1" applyFont="1" applyBorder="1" applyAlignment="1">
      <alignment horizontal="center" vertical="center" wrapText="1"/>
    </xf>
    <xf numFmtId="178" fontId="27" fillId="0" borderId="168" xfId="1" applyNumberFormat="1" applyFont="1" applyFill="1" applyBorder="1" applyAlignment="1">
      <alignment horizontal="center" vertical="center" wrapText="1"/>
    </xf>
    <xf numFmtId="178" fontId="25" fillId="0" borderId="170" xfId="1" applyNumberFormat="1" applyFont="1" applyBorder="1" applyAlignment="1">
      <alignment horizontal="center" vertical="center" wrapText="1"/>
    </xf>
    <xf numFmtId="178" fontId="25" fillId="0" borderId="172" xfId="1" applyNumberFormat="1" applyFont="1" applyBorder="1" applyAlignment="1">
      <alignment horizontal="center" vertical="center" wrapText="1"/>
    </xf>
    <xf numFmtId="178" fontId="25" fillId="0" borderId="174" xfId="1" applyNumberFormat="1" applyFont="1" applyBorder="1" applyAlignment="1">
      <alignment horizontal="center" vertical="center" wrapText="1"/>
    </xf>
    <xf numFmtId="0" fontId="27" fillId="0" borderId="123" xfId="0" applyFont="1" applyFill="1" applyBorder="1" applyAlignment="1">
      <alignment horizontal="center" vertical="center" wrapText="1"/>
    </xf>
    <xf numFmtId="41" fontId="27" fillId="0" borderId="210" xfId="4" applyFont="1" applyFill="1" applyBorder="1" applyAlignment="1">
      <alignment horizontal="right" vertical="center" wrapText="1"/>
    </xf>
    <xf numFmtId="177" fontId="27" fillId="0" borderId="211" xfId="0" applyNumberFormat="1" applyFont="1" applyFill="1" applyBorder="1" applyAlignment="1">
      <alignment horizontal="center" vertical="center" wrapText="1"/>
    </xf>
    <xf numFmtId="177" fontId="27" fillId="0" borderId="213" xfId="0" applyNumberFormat="1" applyFont="1" applyFill="1" applyBorder="1" applyAlignment="1">
      <alignment horizontal="center" vertical="center" wrapText="1"/>
    </xf>
    <xf numFmtId="0" fontId="25" fillId="0" borderId="53" xfId="0" applyFont="1" applyFill="1" applyBorder="1" applyAlignment="1">
      <alignment horizontal="justify" vertical="center" wrapText="1"/>
    </xf>
    <xf numFmtId="0" fontId="25" fillId="0" borderId="214" xfId="0" applyFont="1" applyFill="1" applyBorder="1" applyAlignment="1">
      <alignment horizontal="center" vertical="center" wrapText="1"/>
    </xf>
    <xf numFmtId="41" fontId="25" fillId="0" borderId="77" xfId="4" applyFont="1" applyFill="1" applyBorder="1" applyAlignment="1">
      <alignment horizontal="right" vertical="center" wrapText="1"/>
    </xf>
    <xf numFmtId="177" fontId="25" fillId="0" borderId="76" xfId="0" applyNumberFormat="1" applyFont="1" applyFill="1" applyBorder="1" applyAlignment="1">
      <alignment horizontal="center" vertical="center" wrapText="1"/>
    </xf>
    <xf numFmtId="41" fontId="25" fillId="0" borderId="215" xfId="4" applyFont="1" applyFill="1" applyBorder="1" applyAlignment="1">
      <alignment horizontal="right" vertical="center" wrapText="1"/>
    </xf>
    <xf numFmtId="177" fontId="25" fillId="0" borderId="216" xfId="0" applyNumberFormat="1" applyFont="1" applyFill="1" applyBorder="1" applyAlignment="1">
      <alignment horizontal="center" vertical="center" wrapText="1"/>
    </xf>
    <xf numFmtId="0" fontId="25" fillId="0" borderId="78" xfId="0" applyFont="1" applyFill="1" applyBorder="1" applyAlignment="1">
      <alignment horizontal="justify" vertical="center" wrapText="1"/>
    </xf>
    <xf numFmtId="0" fontId="27" fillId="0" borderId="217" xfId="0" applyFont="1" applyFill="1" applyBorder="1" applyAlignment="1">
      <alignment horizontal="left" vertical="center" wrapText="1"/>
    </xf>
    <xf numFmtId="41" fontId="27" fillId="0" borderId="218" xfId="4" applyFont="1" applyFill="1" applyBorder="1" applyAlignment="1">
      <alignment horizontal="right" vertical="center" wrapText="1"/>
    </xf>
    <xf numFmtId="177" fontId="27" fillId="0" borderId="219" xfId="0" applyNumberFormat="1" applyFont="1" applyFill="1" applyBorder="1" applyAlignment="1">
      <alignment horizontal="center" vertical="center" wrapText="1"/>
    </xf>
    <xf numFmtId="41" fontId="27" fillId="0" borderId="220" xfId="4" applyFont="1" applyFill="1" applyBorder="1" applyAlignment="1">
      <alignment horizontal="right" vertical="center" wrapText="1"/>
    </xf>
    <xf numFmtId="177" fontId="27" fillId="0" borderId="221" xfId="0" applyNumberFormat="1" applyFont="1" applyFill="1" applyBorder="1" applyAlignment="1">
      <alignment horizontal="center" vertical="center" wrapText="1"/>
    </xf>
    <xf numFmtId="0" fontId="31" fillId="0" borderId="222" xfId="0" applyFont="1" applyFill="1" applyBorder="1" applyAlignment="1">
      <alignment horizontal="center" vertical="center" wrapText="1"/>
    </xf>
    <xf numFmtId="0" fontId="25" fillId="0" borderId="87" xfId="0" applyFont="1" applyFill="1" applyBorder="1" applyAlignment="1">
      <alignment horizontal="center" vertical="center" wrapText="1"/>
    </xf>
    <xf numFmtId="177" fontId="25" fillId="0" borderId="107" xfId="0" applyNumberFormat="1" applyFont="1" applyFill="1" applyBorder="1" applyAlignment="1">
      <alignment horizontal="center" vertical="center" wrapText="1"/>
    </xf>
    <xf numFmtId="0" fontId="25" fillId="0" borderId="88" xfId="0" applyFont="1" applyFill="1" applyBorder="1" applyAlignment="1">
      <alignment horizontal="justify" vertical="center" wrapText="1"/>
    </xf>
    <xf numFmtId="187" fontId="27" fillId="0" borderId="212" xfId="0" applyNumberFormat="1" applyFont="1" applyFill="1" applyBorder="1" applyAlignment="1">
      <alignment horizontal="right" vertical="center" wrapText="1"/>
    </xf>
    <xf numFmtId="187" fontId="27" fillId="0" borderId="220" xfId="0" applyNumberFormat="1" applyFont="1" applyFill="1" applyBorder="1" applyAlignment="1">
      <alignment horizontal="right" vertical="center" wrapText="1"/>
    </xf>
    <xf numFmtId="187" fontId="25" fillId="0" borderId="215" xfId="0" applyNumberFormat="1" applyFont="1" applyFill="1" applyBorder="1" applyAlignment="1">
      <alignment horizontal="right" vertical="center" wrapText="1"/>
    </xf>
    <xf numFmtId="187" fontId="25" fillId="0" borderId="126" xfId="4" applyNumberFormat="1" applyFont="1" applyFill="1" applyBorder="1" applyAlignment="1">
      <alignment horizontal="right" vertical="center" wrapText="1"/>
    </xf>
    <xf numFmtId="187" fontId="25" fillId="0" borderId="126" xfId="0" applyNumberFormat="1" applyFont="1" applyFill="1" applyBorder="1" applyAlignment="1">
      <alignment horizontal="right" vertical="center" wrapText="1"/>
    </xf>
    <xf numFmtId="187" fontId="25" fillId="0" borderId="128" xfId="0" applyNumberFormat="1" applyFont="1" applyFill="1" applyBorder="1" applyAlignment="1">
      <alignment horizontal="right" vertical="center" wrapText="1"/>
    </xf>
    <xf numFmtId="187" fontId="27" fillId="0" borderId="130" xfId="0" applyNumberFormat="1" applyFont="1" applyFill="1" applyBorder="1" applyAlignment="1">
      <alignment horizontal="right" vertical="center" wrapText="1"/>
    </xf>
    <xf numFmtId="188" fontId="27" fillId="0" borderId="221" xfId="0" applyNumberFormat="1" applyFont="1" applyFill="1" applyBorder="1" applyAlignment="1">
      <alignment horizontal="center" vertical="center" wrapText="1"/>
    </xf>
    <xf numFmtId="188" fontId="25" fillId="0" borderId="216" xfId="0" applyNumberFormat="1" applyFont="1" applyFill="1" applyBorder="1" applyAlignment="1">
      <alignment horizontal="center" vertical="center" wrapText="1"/>
    </xf>
    <xf numFmtId="188" fontId="25" fillId="0" borderId="127" xfId="0" applyNumberFormat="1" applyFont="1" applyFill="1" applyBorder="1" applyAlignment="1">
      <alignment horizontal="center" vertical="center" wrapText="1"/>
    </xf>
    <xf numFmtId="188" fontId="25" fillId="0" borderId="129" xfId="0" applyNumberFormat="1" applyFont="1" applyFill="1" applyBorder="1" applyAlignment="1">
      <alignment horizontal="center" vertical="center" wrapText="1"/>
    </xf>
    <xf numFmtId="188" fontId="27" fillId="0" borderId="131" xfId="0" applyNumberFormat="1" applyFont="1" applyFill="1" applyBorder="1" applyAlignment="1">
      <alignment horizontal="center" vertical="center" wrapText="1"/>
    </xf>
    <xf numFmtId="3" fontId="24" fillId="0" borderId="22" xfId="0" applyNumberFormat="1" applyFont="1" applyFill="1" applyBorder="1" applyAlignment="1">
      <alignment horizontal="center" vertical="center" wrapText="1"/>
    </xf>
    <xf numFmtId="176" fontId="42" fillId="6" borderId="157" xfId="8" applyNumberFormat="1" applyFont="1" applyFill="1" applyBorder="1" applyAlignment="1">
      <alignment vertical="center"/>
    </xf>
    <xf numFmtId="176" fontId="42" fillId="6" borderId="0" xfId="8" applyNumberFormat="1" applyFont="1" applyFill="1" applyBorder="1" applyAlignment="1">
      <alignment vertical="center"/>
    </xf>
    <xf numFmtId="176" fontId="42" fillId="6" borderId="0" xfId="8" applyNumberFormat="1" applyFont="1" applyFill="1" applyBorder="1" applyAlignment="1">
      <alignment horizontal="left" vertical="center"/>
    </xf>
    <xf numFmtId="179" fontId="42" fillId="6" borderId="0" xfId="9" applyNumberFormat="1" applyFont="1" applyFill="1" applyBorder="1" applyAlignment="1">
      <alignment vertical="center"/>
    </xf>
    <xf numFmtId="0" fontId="25" fillId="0" borderId="67" xfId="0" applyFont="1" applyBorder="1" applyAlignment="1">
      <alignment horizontal="center" vertical="center" wrapText="1"/>
    </xf>
    <xf numFmtId="0" fontId="25" fillId="0" borderId="224" xfId="0" applyFont="1" applyBorder="1" applyAlignment="1">
      <alignment horizontal="center" vertical="center" wrapText="1"/>
    </xf>
    <xf numFmtId="0" fontId="25" fillId="0" borderId="225" xfId="0" applyFont="1" applyBorder="1" applyAlignment="1">
      <alignment horizontal="center" vertical="center" wrapText="1"/>
    </xf>
    <xf numFmtId="0" fontId="25" fillId="0" borderId="226" xfId="0" applyFont="1" applyBorder="1" applyAlignment="1">
      <alignment horizontal="center" vertical="center" wrapText="1"/>
    </xf>
    <xf numFmtId="0" fontId="25" fillId="0" borderId="227" xfId="0" applyFont="1" applyBorder="1" applyAlignment="1">
      <alignment horizontal="center" vertical="center" wrapText="1"/>
    </xf>
    <xf numFmtId="0" fontId="25" fillId="0" borderId="228" xfId="0" applyFont="1" applyBorder="1" applyAlignment="1">
      <alignment horizontal="center" vertical="center" wrapText="1"/>
    </xf>
    <xf numFmtId="0" fontId="25" fillId="0" borderId="160" xfId="0" applyFont="1" applyBorder="1" applyAlignment="1">
      <alignment horizontal="center" vertical="center" wrapText="1"/>
    </xf>
    <xf numFmtId="0" fontId="25" fillId="0" borderId="229" xfId="0" applyFont="1" applyBorder="1" applyAlignment="1">
      <alignment horizontal="center" vertical="center" wrapText="1"/>
    </xf>
    <xf numFmtId="0" fontId="25" fillId="0" borderId="230" xfId="0" applyFont="1" applyBorder="1" applyAlignment="1">
      <alignment horizontal="center" vertical="center" wrapText="1"/>
    </xf>
    <xf numFmtId="0" fontId="25" fillId="0" borderId="231" xfId="0" applyFont="1" applyBorder="1" applyAlignment="1">
      <alignment horizontal="center" vertical="center" wrapText="1"/>
    </xf>
    <xf numFmtId="0" fontId="25" fillId="0" borderId="232" xfId="0" applyFont="1" applyBorder="1" applyAlignment="1">
      <alignment horizontal="center" vertical="center" wrapText="1"/>
    </xf>
    <xf numFmtId="0" fontId="25" fillId="6" borderId="3" xfId="0" applyFont="1" applyFill="1" applyBorder="1" applyAlignment="1">
      <alignment vertical="center" wrapText="1"/>
    </xf>
    <xf numFmtId="0" fontId="25" fillId="6" borderId="3" xfId="0" applyFont="1" applyFill="1" applyBorder="1" applyAlignment="1">
      <alignment horizontal="center" vertical="center" wrapText="1"/>
    </xf>
    <xf numFmtId="3" fontId="25" fillId="6" borderId="33" xfId="0" applyNumberFormat="1" applyFont="1" applyFill="1" applyBorder="1" applyAlignment="1">
      <alignment horizontal="right" vertical="center" wrapText="1"/>
    </xf>
    <xf numFmtId="0" fontId="25" fillId="6" borderId="5" xfId="0" applyFont="1" applyFill="1" applyBorder="1" applyAlignment="1">
      <alignment vertical="center" wrapText="1"/>
    </xf>
    <xf numFmtId="0" fontId="25" fillId="6" borderId="1" xfId="0" applyFont="1" applyFill="1" applyBorder="1" applyAlignment="1">
      <alignment horizontal="center" vertical="center" wrapText="1"/>
    </xf>
    <xf numFmtId="3" fontId="25" fillId="6" borderId="28" xfId="0" applyNumberFormat="1" applyFont="1" applyFill="1" applyBorder="1" applyAlignment="1">
      <alignment horizontal="right" vertical="center" wrapText="1"/>
    </xf>
    <xf numFmtId="0" fontId="25" fillId="6" borderId="30" xfId="0" applyFont="1" applyFill="1" applyBorder="1" applyAlignment="1">
      <alignment vertical="center" wrapText="1"/>
    </xf>
    <xf numFmtId="0" fontId="25" fillId="6" borderId="22" xfId="0" applyFont="1" applyFill="1" applyBorder="1" applyAlignment="1">
      <alignment horizontal="center" vertical="center" wrapText="1"/>
    </xf>
    <xf numFmtId="3" fontId="25" fillId="6" borderId="29" xfId="0" applyNumberFormat="1" applyFont="1" applyFill="1" applyBorder="1" applyAlignment="1">
      <alignment horizontal="right" vertical="center" wrapText="1"/>
    </xf>
    <xf numFmtId="41" fontId="25" fillId="6" borderId="95" xfId="4" applyFont="1" applyFill="1" applyBorder="1" applyAlignment="1">
      <alignment horizontal="right" vertical="center" wrapText="1"/>
    </xf>
    <xf numFmtId="41" fontId="25" fillId="6" borderId="209" xfId="4" applyFont="1" applyFill="1" applyBorder="1" applyAlignment="1">
      <alignment horizontal="right" vertical="center" wrapText="1"/>
    </xf>
    <xf numFmtId="41" fontId="25" fillId="6" borderId="5" xfId="4" applyFont="1" applyFill="1" applyBorder="1" applyAlignment="1">
      <alignment horizontal="right" vertical="center" wrapText="1"/>
    </xf>
    <xf numFmtId="41" fontId="25" fillId="6" borderId="3" xfId="4" applyFont="1" applyFill="1" applyBorder="1" applyAlignment="1">
      <alignment horizontal="right" vertical="center" wrapText="1"/>
    </xf>
    <xf numFmtId="41" fontId="25" fillId="6" borderId="204" xfId="4" applyFont="1" applyFill="1" applyBorder="1" applyAlignment="1">
      <alignment horizontal="right" vertical="center" wrapText="1"/>
    </xf>
    <xf numFmtId="41" fontId="25" fillId="6" borderId="1" xfId="4" applyFont="1" applyFill="1" applyBorder="1" applyAlignment="1">
      <alignment horizontal="right" vertical="center" wrapText="1"/>
    </xf>
    <xf numFmtId="41" fontId="25" fillId="6" borderId="22" xfId="4" applyFont="1" applyFill="1" applyBorder="1" applyAlignment="1">
      <alignment horizontal="right" vertical="center" wrapText="1"/>
    </xf>
    <xf numFmtId="189" fontId="25" fillId="6" borderId="95" xfId="0" applyNumberFormat="1" applyFont="1" applyFill="1" applyBorder="1" applyAlignment="1">
      <alignment horizontal="right" vertical="center" wrapText="1"/>
    </xf>
    <xf numFmtId="189" fontId="25" fillId="6" borderId="209" xfId="0" applyNumberFormat="1" applyFont="1" applyFill="1" applyBorder="1" applyAlignment="1">
      <alignment horizontal="right" vertical="center" wrapText="1"/>
    </xf>
    <xf numFmtId="189" fontId="25" fillId="6" borderId="5" xfId="0" applyNumberFormat="1" applyFont="1" applyFill="1" applyBorder="1" applyAlignment="1">
      <alignment horizontal="right" vertical="center" wrapText="1"/>
    </xf>
    <xf numFmtId="189" fontId="25" fillId="6" borderId="3" xfId="0" applyNumberFormat="1" applyFont="1" applyFill="1" applyBorder="1" applyAlignment="1">
      <alignment horizontal="right" vertical="center" wrapText="1"/>
    </xf>
    <xf numFmtId="189" fontId="25" fillId="6" borderId="204" xfId="0" applyNumberFormat="1" applyFont="1" applyFill="1" applyBorder="1" applyAlignment="1">
      <alignment horizontal="right" vertical="center" wrapText="1"/>
    </xf>
    <xf numFmtId="189" fontId="25" fillId="6" borderId="1" xfId="0" applyNumberFormat="1" applyFont="1" applyFill="1" applyBorder="1" applyAlignment="1">
      <alignment horizontal="right" vertical="center" wrapText="1"/>
    </xf>
    <xf numFmtId="189" fontId="25" fillId="6" borderId="22" xfId="0" applyNumberFormat="1" applyFont="1" applyFill="1" applyBorder="1" applyAlignment="1">
      <alignment horizontal="right" vertical="center" wrapText="1"/>
    </xf>
    <xf numFmtId="0" fontId="34" fillId="0" borderId="0" xfId="66" applyFont="1">
      <alignment vertical="center"/>
    </xf>
    <xf numFmtId="0" fontId="51" fillId="0" borderId="0" xfId="66" applyFont="1">
      <alignment vertical="center"/>
    </xf>
    <xf numFmtId="0" fontId="35" fillId="6" borderId="0" xfId="66" applyFont="1" applyFill="1" applyAlignment="1">
      <alignment horizontal="left" vertical="center"/>
    </xf>
    <xf numFmtId="0" fontId="36" fillId="6" borderId="0" xfId="66" applyFont="1" applyFill="1">
      <alignment vertical="center"/>
    </xf>
    <xf numFmtId="0" fontId="36" fillId="6" borderId="0" xfId="66" applyFont="1" applyFill="1" applyAlignment="1">
      <alignment vertical="center"/>
    </xf>
    <xf numFmtId="41" fontId="37" fillId="6" borderId="0" xfId="67" applyFont="1" applyFill="1" applyBorder="1" applyAlignment="1">
      <alignment horizontal="center" vertical="center"/>
    </xf>
    <xf numFmtId="41" fontId="36" fillId="6" borderId="0" xfId="67" applyFont="1" applyFill="1" applyBorder="1" applyAlignment="1">
      <alignment vertical="center"/>
    </xf>
    <xf numFmtId="41" fontId="36" fillId="6" borderId="0" xfId="67" applyFont="1" applyFill="1" applyAlignment="1">
      <alignment horizontal="right" vertical="center"/>
    </xf>
    <xf numFmtId="186" fontId="36" fillId="6" borderId="0" xfId="66" applyNumberFormat="1" applyFont="1" applyFill="1" applyAlignment="1">
      <alignment vertical="center"/>
    </xf>
    <xf numFmtId="41" fontId="36" fillId="6" borderId="0" xfId="67" applyFont="1" applyFill="1" applyAlignment="1">
      <alignment vertical="center"/>
    </xf>
    <xf numFmtId="0" fontId="3" fillId="6" borderId="0" xfId="66" applyFill="1" applyAlignment="1">
      <alignment vertical="center"/>
    </xf>
    <xf numFmtId="0" fontId="3" fillId="0" borderId="0" xfId="66">
      <alignment vertical="center"/>
    </xf>
    <xf numFmtId="0" fontId="36" fillId="6" borderId="0" xfId="66" applyFont="1" applyFill="1" applyAlignment="1">
      <alignment vertical="center" shrinkToFit="1"/>
    </xf>
    <xf numFmtId="0" fontId="36" fillId="6" borderId="0" xfId="66" applyFont="1" applyFill="1" applyAlignment="1">
      <alignment horizontal="center" vertical="center" shrinkToFit="1"/>
    </xf>
    <xf numFmtId="41" fontId="36" fillId="6" borderId="0" xfId="67" applyFont="1" applyFill="1" applyBorder="1" applyAlignment="1">
      <alignment horizontal="center" vertical="center"/>
    </xf>
    <xf numFmtId="41" fontId="36" fillId="6" borderId="0" xfId="67" applyFont="1" applyFill="1" applyAlignment="1">
      <alignment horizontal="center" vertical="center"/>
    </xf>
    <xf numFmtId="186" fontId="36" fillId="6" borderId="0" xfId="67" applyNumberFormat="1" applyFont="1" applyFill="1" applyAlignment="1">
      <alignment horizontal="right" vertical="center"/>
    </xf>
    <xf numFmtId="41" fontId="36" fillId="6" borderId="0" xfId="67" applyFont="1" applyFill="1" applyAlignment="1">
      <alignment horizontal="center"/>
    </xf>
    <xf numFmtId="0" fontId="36" fillId="0" borderId="0" xfId="66" applyFont="1">
      <alignment vertical="center"/>
    </xf>
    <xf numFmtId="0" fontId="37" fillId="7" borderId="244" xfId="66" applyFont="1" applyFill="1" applyBorder="1" applyAlignment="1">
      <alignment horizontal="center" vertical="center"/>
    </xf>
    <xf numFmtId="0" fontId="46" fillId="7" borderId="244" xfId="66" applyFont="1" applyFill="1" applyBorder="1" applyAlignment="1">
      <alignment horizontal="center" vertical="center" wrapText="1"/>
    </xf>
    <xf numFmtId="0" fontId="46" fillId="7" borderId="236" xfId="66" applyFont="1" applyFill="1" applyBorder="1" applyAlignment="1">
      <alignment horizontal="center" vertical="center" wrapText="1"/>
    </xf>
    <xf numFmtId="0" fontId="37" fillId="7" borderId="245" xfId="66" applyFont="1" applyFill="1" applyBorder="1" applyAlignment="1">
      <alignment horizontal="left" vertical="center" shrinkToFit="1"/>
    </xf>
    <xf numFmtId="0" fontId="37" fillId="7" borderId="243" xfId="66" applyFont="1" applyFill="1" applyBorder="1" applyAlignment="1">
      <alignment horizontal="center" vertical="center" shrinkToFit="1"/>
    </xf>
    <xf numFmtId="41" fontId="37" fillId="7" borderId="245" xfId="67" applyFont="1" applyFill="1" applyBorder="1" applyAlignment="1">
      <alignment horizontal="center" vertical="center"/>
    </xf>
    <xf numFmtId="41" fontId="37" fillId="7" borderId="244" xfId="67" applyFont="1" applyFill="1" applyBorder="1" applyAlignment="1">
      <alignment horizontal="center" vertical="center"/>
    </xf>
    <xf numFmtId="186" fontId="37" fillId="7" borderId="244" xfId="67" applyNumberFormat="1" applyFont="1" applyFill="1" applyBorder="1" applyAlignment="1">
      <alignment horizontal="center" vertical="center"/>
    </xf>
    <xf numFmtId="0" fontId="37" fillId="6" borderId="194" xfId="66" applyFont="1" applyFill="1" applyBorder="1" applyAlignment="1">
      <alignment horizontal="center" vertical="center"/>
    </xf>
    <xf numFmtId="41" fontId="37" fillId="6" borderId="189" xfId="67" applyFont="1" applyFill="1" applyBorder="1" applyAlignment="1">
      <alignment horizontal="center" vertical="center"/>
    </xf>
    <xf numFmtId="187" fontId="37" fillId="6" borderId="0" xfId="67" applyNumberFormat="1" applyFont="1" applyFill="1" applyBorder="1" applyAlignment="1">
      <alignment horizontal="right" vertical="center"/>
    </xf>
    <xf numFmtId="0" fontId="37" fillId="8" borderId="194" xfId="66" applyFont="1" applyFill="1" applyBorder="1" applyAlignment="1">
      <alignment horizontal="center" vertical="center"/>
    </xf>
    <xf numFmtId="0" fontId="37" fillId="8" borderId="192" xfId="66" applyFont="1" applyFill="1" applyBorder="1" applyAlignment="1">
      <alignment horizontal="center" vertical="center"/>
    </xf>
    <xf numFmtId="41" fontId="36" fillId="0" borderId="0" xfId="66" applyNumberFormat="1" applyFont="1">
      <alignment vertical="center"/>
    </xf>
    <xf numFmtId="0" fontId="40" fillId="6" borderId="182" xfId="66" applyFont="1" applyFill="1" applyBorder="1" applyAlignment="1">
      <alignment horizontal="center" vertical="center"/>
    </xf>
    <xf numFmtId="41" fontId="40" fillId="6" borderId="183" xfId="67" applyFont="1" applyFill="1" applyBorder="1" applyAlignment="1">
      <alignment horizontal="center" vertical="center"/>
    </xf>
    <xf numFmtId="187" fontId="40" fillId="6" borderId="145" xfId="67" applyNumberFormat="1" applyFont="1" applyFill="1" applyBorder="1" applyAlignment="1">
      <alignment horizontal="right" vertical="center"/>
    </xf>
    <xf numFmtId="41" fontId="40" fillId="8" borderId="187" xfId="67" applyFont="1" applyFill="1" applyBorder="1" applyAlignment="1">
      <alignment horizontal="center" vertical="center"/>
    </xf>
    <xf numFmtId="41" fontId="40" fillId="8" borderId="182" xfId="67" applyFont="1" applyFill="1" applyBorder="1" applyAlignment="1">
      <alignment horizontal="center" vertical="center"/>
    </xf>
    <xf numFmtId="187" fontId="40" fillId="6" borderId="181" xfId="67" applyNumberFormat="1" applyFont="1" applyFill="1" applyBorder="1" applyAlignment="1">
      <alignment horizontal="right" vertical="center"/>
    </xf>
    <xf numFmtId="0" fontId="40" fillId="6" borderId="186" xfId="66" applyFont="1" applyFill="1" applyBorder="1" applyAlignment="1">
      <alignment vertical="center"/>
    </xf>
    <xf numFmtId="0" fontId="40" fillId="6" borderId="188" xfId="66" applyFont="1" applyFill="1" applyBorder="1" applyAlignment="1">
      <alignment horizontal="center" vertical="center"/>
    </xf>
    <xf numFmtId="41" fontId="40" fillId="6" borderId="185" xfId="67" applyFont="1" applyFill="1" applyBorder="1" applyAlignment="1">
      <alignment horizontal="center" vertical="center"/>
    </xf>
    <xf numFmtId="187" fontId="40" fillId="6" borderId="186" xfId="67" applyNumberFormat="1" applyFont="1" applyFill="1" applyBorder="1" applyAlignment="1">
      <alignment horizontal="right" vertical="center"/>
    </xf>
    <xf numFmtId="41" fontId="40" fillId="8" borderId="184" xfId="67" applyFont="1" applyFill="1" applyBorder="1" applyAlignment="1">
      <alignment horizontal="center" vertical="center"/>
    </xf>
    <xf numFmtId="41" fontId="40" fillId="8" borderId="188" xfId="67" applyFont="1" applyFill="1" applyBorder="1" applyAlignment="1">
      <alignment horizontal="center" vertical="center"/>
    </xf>
    <xf numFmtId="41" fontId="40" fillId="0" borderId="185" xfId="67" applyFont="1" applyFill="1" applyBorder="1" applyAlignment="1">
      <alignment horizontal="center" vertical="center"/>
    </xf>
    <xf numFmtId="41" fontId="36" fillId="0" borderId="0" xfId="67" applyFont="1" applyAlignment="1">
      <alignment vertical="center"/>
    </xf>
    <xf numFmtId="41" fontId="36" fillId="0" borderId="0" xfId="67" applyFont="1" applyBorder="1" applyAlignment="1">
      <alignment horizontal="center" vertical="center"/>
    </xf>
    <xf numFmtId="41" fontId="40" fillId="0" borderId="196" xfId="67" applyFont="1" applyFill="1" applyBorder="1" applyAlignment="1">
      <alignment horizontal="center" vertical="center"/>
    </xf>
    <xf numFmtId="41" fontId="47" fillId="0" borderId="189" xfId="67" applyFont="1" applyFill="1" applyBorder="1" applyAlignment="1">
      <alignment horizontal="center" vertical="center"/>
    </xf>
    <xf numFmtId="0" fontId="40" fillId="0" borderId="195" xfId="66" applyFont="1" applyFill="1" applyBorder="1" applyAlignment="1">
      <alignment vertical="center"/>
    </xf>
    <xf numFmtId="0" fontId="40" fillId="0" borderId="196" xfId="66" applyFont="1" applyFill="1" applyBorder="1" applyAlignment="1">
      <alignment horizontal="left" vertical="center" shrinkToFit="1"/>
    </xf>
    <xf numFmtId="0" fontId="40" fillId="0" borderId="197" xfId="66" applyFont="1" applyFill="1" applyBorder="1" applyAlignment="1">
      <alignment horizontal="center" vertical="center" shrinkToFit="1"/>
    </xf>
    <xf numFmtId="0" fontId="40" fillId="0" borderId="189" xfId="66" applyFont="1" applyFill="1" applyBorder="1" applyAlignment="1">
      <alignment horizontal="left" vertical="center" shrinkToFit="1"/>
    </xf>
    <xf numFmtId="0" fontId="36" fillId="0" borderId="0" xfId="66" applyFont="1" applyAlignment="1">
      <alignment vertical="center"/>
    </xf>
    <xf numFmtId="0" fontId="36" fillId="0" borderId="0" xfId="66" applyFont="1" applyAlignment="1">
      <alignment vertical="center" shrinkToFit="1"/>
    </xf>
    <xf numFmtId="0" fontId="36" fillId="0" borderId="0" xfId="66" applyFont="1" applyAlignment="1">
      <alignment horizontal="center" vertical="center" shrinkToFit="1"/>
    </xf>
    <xf numFmtId="41" fontId="36" fillId="0" borderId="0" xfId="67" applyFont="1" applyAlignment="1">
      <alignment horizontal="center" vertical="center"/>
    </xf>
    <xf numFmtId="186" fontId="36" fillId="0" borderId="0" xfId="67" applyNumberFormat="1" applyFont="1" applyAlignment="1">
      <alignment horizontal="right" vertical="center"/>
    </xf>
    <xf numFmtId="41" fontId="0" fillId="3" borderId="0" xfId="4" applyFont="1" applyFill="1">
      <alignment vertical="center"/>
    </xf>
    <xf numFmtId="0" fontId="42" fillId="6" borderId="0" xfId="7" applyFont="1" applyFill="1" applyBorder="1" applyAlignment="1">
      <alignment horizontal="center" vertical="center"/>
    </xf>
    <xf numFmtId="0" fontId="47" fillId="0" borderId="191" xfId="66" applyFont="1" applyFill="1" applyBorder="1" applyAlignment="1">
      <alignment horizontal="center" vertical="center" shrinkToFit="1"/>
    </xf>
    <xf numFmtId="41" fontId="40" fillId="0" borderId="191" xfId="67" applyFont="1" applyFill="1" applyBorder="1" applyAlignment="1">
      <alignment vertical="center"/>
    </xf>
    <xf numFmtId="41" fontId="40" fillId="0" borderId="0" xfId="67" applyFont="1" applyFill="1" applyBorder="1" applyAlignment="1">
      <alignment vertical="center"/>
    </xf>
    <xf numFmtId="0" fontId="40" fillId="0" borderId="188" xfId="66" applyFont="1" applyFill="1" applyBorder="1" applyAlignment="1">
      <alignment horizontal="center" vertical="center"/>
    </xf>
    <xf numFmtId="41" fontId="22" fillId="0" borderId="185" xfId="67" applyFont="1" applyFill="1" applyBorder="1" applyAlignment="1">
      <alignment horizontal="center" vertical="center"/>
    </xf>
    <xf numFmtId="187" fontId="40" fillId="0" borderId="186" xfId="67" applyNumberFormat="1" applyFont="1" applyFill="1" applyBorder="1" applyAlignment="1">
      <alignment horizontal="right" vertical="center"/>
    </xf>
    <xf numFmtId="0" fontId="40" fillId="0" borderId="190" xfId="66" applyFont="1" applyFill="1" applyBorder="1" applyAlignment="1">
      <alignment vertical="center"/>
    </xf>
    <xf numFmtId="187" fontId="40" fillId="0" borderId="181" xfId="67" applyNumberFormat="1" applyFont="1" applyFill="1" applyBorder="1" applyAlignment="1">
      <alignment horizontal="right" vertical="center"/>
    </xf>
    <xf numFmtId="41" fontId="40" fillId="0" borderId="187" xfId="67" applyFont="1" applyFill="1" applyBorder="1" applyAlignment="1">
      <alignment horizontal="center" vertical="center"/>
    </xf>
    <xf numFmtId="41" fontId="40" fillId="0" borderId="182" xfId="67" applyFont="1" applyFill="1" applyBorder="1" applyAlignment="1">
      <alignment horizontal="center" vertical="center"/>
    </xf>
    <xf numFmtId="0" fontId="36" fillId="0" borderId="0" xfId="66" applyFont="1" applyFill="1">
      <alignment vertical="center"/>
    </xf>
    <xf numFmtId="0" fontId="40" fillId="0" borderId="186" xfId="66" applyFont="1" applyFill="1" applyBorder="1" applyAlignment="1">
      <alignment vertical="center"/>
    </xf>
    <xf numFmtId="0" fontId="40" fillId="0" borderId="183" xfId="66" applyFont="1" applyFill="1" applyBorder="1" applyAlignment="1">
      <alignment horizontal="left" vertical="center" shrinkToFit="1"/>
    </xf>
    <xf numFmtId="187" fontId="40" fillId="0" borderId="198" xfId="67" applyNumberFormat="1" applyFont="1" applyFill="1" applyBorder="1" applyAlignment="1">
      <alignment horizontal="right" vertical="center"/>
    </xf>
    <xf numFmtId="0" fontId="40" fillId="0" borderId="197" xfId="66" applyFont="1" applyFill="1" applyBorder="1" applyAlignment="1">
      <alignment horizontal="left" vertical="center"/>
    </xf>
    <xf numFmtId="41" fontId="40" fillId="0" borderId="195" xfId="67" applyFont="1" applyFill="1" applyBorder="1" applyAlignment="1">
      <alignment vertical="center"/>
    </xf>
    <xf numFmtId="187" fontId="40" fillId="0" borderId="190" xfId="67" applyNumberFormat="1" applyFont="1" applyFill="1" applyBorder="1" applyAlignment="1">
      <alignment horizontal="right" vertical="center"/>
    </xf>
    <xf numFmtId="41" fontId="40" fillId="0" borderId="184" xfId="67" applyFont="1" applyFill="1" applyBorder="1" applyAlignment="1">
      <alignment horizontal="center" vertical="center"/>
    </xf>
    <xf numFmtId="41" fontId="40" fillId="0" borderId="188" xfId="67" applyFont="1" applyFill="1" applyBorder="1" applyAlignment="1">
      <alignment horizontal="center" vertical="center"/>
    </xf>
    <xf numFmtId="0" fontId="40" fillId="0" borderId="184" xfId="66" applyFont="1" applyFill="1" applyBorder="1" applyAlignment="1">
      <alignment horizontal="center" vertical="center" shrinkToFit="1"/>
    </xf>
    <xf numFmtId="0" fontId="40" fillId="0" borderId="0" xfId="66" applyFont="1" applyFill="1" applyBorder="1" applyAlignment="1">
      <alignment horizontal="left" vertical="center"/>
    </xf>
    <xf numFmtId="0" fontId="40" fillId="0" borderId="195" xfId="66" applyFont="1" applyFill="1" applyBorder="1" applyAlignment="1">
      <alignment horizontal="left" vertical="center"/>
    </xf>
    <xf numFmtId="0" fontId="45" fillId="0" borderId="0" xfId="66" applyFont="1" applyBorder="1" applyAlignment="1">
      <alignment vertical="center"/>
    </xf>
    <xf numFmtId="0" fontId="38" fillId="7" borderId="241" xfId="66" applyFont="1" applyFill="1" applyBorder="1" applyAlignment="1">
      <alignment horizontal="center" vertical="center"/>
    </xf>
    <xf numFmtId="0" fontId="37" fillId="7" borderId="256" xfId="66" applyFont="1" applyFill="1" applyBorder="1" applyAlignment="1">
      <alignment horizontal="center" vertical="center"/>
    </xf>
    <xf numFmtId="0" fontId="37" fillId="8" borderId="251" xfId="66" applyFont="1" applyFill="1" applyBorder="1" applyAlignment="1">
      <alignment horizontal="center" vertical="center"/>
    </xf>
    <xf numFmtId="41" fontId="40" fillId="8" borderId="246" xfId="67" applyFont="1" applyFill="1" applyBorder="1" applyAlignment="1">
      <alignment horizontal="center" vertical="center"/>
    </xf>
    <xf numFmtId="0" fontId="40" fillId="6" borderId="247" xfId="66" applyFont="1" applyFill="1" applyBorder="1" applyAlignment="1">
      <alignment vertical="center"/>
    </xf>
    <xf numFmtId="0" fontId="40" fillId="6" borderId="248" xfId="66" applyFont="1" applyFill="1" applyBorder="1" applyAlignment="1">
      <alignment vertical="center"/>
    </xf>
    <xf numFmtId="41" fontId="40" fillId="8" borderId="249" xfId="67" applyFont="1" applyFill="1" applyBorder="1" applyAlignment="1">
      <alignment horizontal="center" vertical="center"/>
    </xf>
    <xf numFmtId="41" fontId="40" fillId="0" borderId="12" xfId="67" applyFont="1" applyFill="1" applyBorder="1" applyAlignment="1">
      <alignment horizontal="center" vertical="center"/>
    </xf>
    <xf numFmtId="0" fontId="40" fillId="0" borderId="248" xfId="66" applyFont="1" applyFill="1" applyBorder="1" applyAlignment="1">
      <alignment vertical="center"/>
    </xf>
    <xf numFmtId="41" fontId="40" fillId="0" borderId="246" xfId="67" applyFont="1" applyFill="1" applyBorder="1" applyAlignment="1">
      <alignment horizontal="center" vertical="center"/>
    </xf>
    <xf numFmtId="41" fontId="40" fillId="0" borderId="250" xfId="67" applyFont="1" applyFill="1" applyBorder="1" applyAlignment="1">
      <alignment horizontal="center" vertical="center"/>
    </xf>
    <xf numFmtId="0" fontId="40" fillId="0" borderId="253" xfId="66" applyFont="1" applyFill="1" applyBorder="1" applyAlignment="1">
      <alignment vertical="center"/>
    </xf>
    <xf numFmtId="0" fontId="40" fillId="0" borderId="238" xfId="66" applyFont="1" applyFill="1" applyBorder="1" applyAlignment="1">
      <alignment vertical="center"/>
    </xf>
    <xf numFmtId="0" fontId="40" fillId="0" borderId="239" xfId="66" applyFont="1" applyFill="1" applyBorder="1" applyAlignment="1">
      <alignment horizontal="left" vertical="center" shrinkToFit="1"/>
    </xf>
    <xf numFmtId="0" fontId="48" fillId="0" borderId="237" xfId="66" applyFont="1" applyFill="1" applyBorder="1" applyAlignment="1">
      <alignment horizontal="center" vertical="center" shrinkToFit="1"/>
    </xf>
    <xf numFmtId="41" fontId="48" fillId="0" borderId="239" xfId="67" applyFont="1" applyFill="1" applyBorder="1" applyAlignment="1">
      <alignment horizontal="center" vertical="center"/>
    </xf>
    <xf numFmtId="187" fontId="40" fillId="0" borderId="238" xfId="67" applyNumberFormat="1" applyFont="1" applyFill="1" applyBorder="1" applyAlignment="1">
      <alignment horizontal="right" vertical="center"/>
    </xf>
    <xf numFmtId="41" fontId="40" fillId="0" borderId="237" xfId="67" applyFont="1" applyFill="1" applyBorder="1" applyAlignment="1">
      <alignment vertical="center"/>
    </xf>
    <xf numFmtId="41" fontId="40" fillId="0" borderId="14" xfId="67" applyFont="1" applyFill="1" applyBorder="1" applyAlignment="1">
      <alignment vertical="center"/>
    </xf>
    <xf numFmtId="41" fontId="41" fillId="0" borderId="14" xfId="67" applyFont="1" applyFill="1" applyBorder="1" applyAlignment="1">
      <alignment vertical="center"/>
    </xf>
    <xf numFmtId="41" fontId="40" fillId="0" borderId="16" xfId="67" applyFont="1" applyFill="1" applyBorder="1" applyAlignment="1">
      <alignment horizontal="center" vertical="center"/>
    </xf>
    <xf numFmtId="41" fontId="40" fillId="0" borderId="249" xfId="67" applyFont="1" applyFill="1" applyBorder="1" applyAlignment="1">
      <alignment horizontal="center" vertical="center"/>
    </xf>
    <xf numFmtId="41" fontId="53" fillId="6" borderId="0" xfId="8" applyFont="1" applyFill="1" applyAlignment="1">
      <alignment horizontal="right" vertical="center"/>
    </xf>
    <xf numFmtId="41" fontId="37" fillId="6" borderId="262" xfId="8" applyFont="1" applyFill="1" applyBorder="1" applyAlignment="1">
      <alignment horizontal="center" vertical="center"/>
    </xf>
    <xf numFmtId="0" fontId="40" fillId="6" borderId="263" xfId="7" applyFont="1" applyFill="1" applyBorder="1" applyAlignment="1">
      <alignment vertical="center" wrapText="1"/>
    </xf>
    <xf numFmtId="41" fontId="40" fillId="6" borderId="235" xfId="8" applyFont="1" applyFill="1" applyBorder="1" applyAlignment="1">
      <alignment horizontal="left" vertical="center"/>
    </xf>
    <xf numFmtId="0" fontId="40" fillId="6" borderId="264" xfId="7" applyFont="1" applyFill="1" applyBorder="1" applyAlignment="1">
      <alignment vertical="center" wrapText="1"/>
    </xf>
    <xf numFmtId="0" fontId="40" fillId="6" borderId="265" xfId="7" applyFont="1" applyFill="1" applyBorder="1" applyAlignment="1">
      <alignment vertical="center" wrapText="1"/>
    </xf>
    <xf numFmtId="41" fontId="40" fillId="6" borderId="103" xfId="8" applyFont="1" applyFill="1" applyBorder="1" applyAlignment="1">
      <alignment vertical="center"/>
    </xf>
    <xf numFmtId="41" fontId="40" fillId="6" borderId="12" xfId="8" applyFont="1" applyFill="1" applyBorder="1" applyAlignment="1">
      <alignment horizontal="left" vertical="center"/>
    </xf>
    <xf numFmtId="41" fontId="42" fillId="6" borderId="12" xfId="8" applyFont="1" applyFill="1" applyBorder="1" applyAlignment="1">
      <alignment horizontal="left" vertical="center"/>
    </xf>
    <xf numFmtId="0" fontId="40" fillId="6" borderId="266" xfId="7" applyFont="1" applyFill="1" applyBorder="1" applyAlignment="1">
      <alignment horizontal="left" vertical="center" wrapText="1"/>
    </xf>
    <xf numFmtId="41" fontId="40" fillId="6" borderId="234" xfId="8" applyFont="1" applyFill="1" applyBorder="1" applyAlignment="1">
      <alignment vertical="center"/>
    </xf>
    <xf numFmtId="180" fontId="40" fillId="6" borderId="234" xfId="8" applyNumberFormat="1" applyFont="1" applyFill="1" applyBorder="1" applyAlignment="1">
      <alignment horizontal="right" vertical="center"/>
    </xf>
    <xf numFmtId="176" fontId="42" fillId="6" borderId="233" xfId="8" applyNumberFormat="1" applyFont="1" applyFill="1" applyBorder="1" applyAlignment="1">
      <alignment vertical="center"/>
    </xf>
    <xf numFmtId="176" fontId="42" fillId="6" borderId="14" xfId="8" applyNumberFormat="1" applyFont="1" applyFill="1" applyBorder="1" applyAlignment="1">
      <alignment vertical="center"/>
    </xf>
    <xf numFmtId="0" fontId="9" fillId="0" borderId="14" xfId="7" applyBorder="1" applyAlignment="1">
      <alignment vertical="center"/>
    </xf>
    <xf numFmtId="176" fontId="42" fillId="6" borderId="14" xfId="8" applyNumberFormat="1" applyFont="1" applyFill="1" applyBorder="1" applyAlignment="1">
      <alignment horizontal="left" vertical="center"/>
    </xf>
    <xf numFmtId="0" fontId="42" fillId="6" borderId="14" xfId="7" applyFont="1" applyFill="1" applyBorder="1" applyAlignment="1">
      <alignment horizontal="center" vertical="center"/>
    </xf>
    <xf numFmtId="179" fontId="42" fillId="6" borderId="14" xfId="9" applyNumberFormat="1" applyFont="1" applyFill="1" applyBorder="1" applyAlignment="1">
      <alignment vertical="center"/>
    </xf>
    <xf numFmtId="41" fontId="42" fillId="6" borderId="16" xfId="8" applyFont="1" applyFill="1" applyBorder="1" applyAlignment="1">
      <alignment horizontal="left" vertical="center"/>
    </xf>
    <xf numFmtId="0" fontId="36" fillId="0" borderId="11" xfId="66" applyFont="1" applyFill="1" applyBorder="1">
      <alignment vertical="center"/>
    </xf>
    <xf numFmtId="41" fontId="54" fillId="0" borderId="0" xfId="4" applyFont="1">
      <alignment vertical="center"/>
    </xf>
    <xf numFmtId="9" fontId="54" fillId="0" borderId="0" xfId="4" applyNumberFormat="1" applyFont="1">
      <alignment vertical="center"/>
    </xf>
    <xf numFmtId="9" fontId="54" fillId="4" borderId="0" xfId="4" applyNumberFormat="1" applyFont="1" applyFill="1">
      <alignment vertical="center"/>
    </xf>
    <xf numFmtId="41" fontId="47" fillId="6" borderId="0" xfId="8" applyFont="1" applyFill="1" applyAlignment="1">
      <alignment vertical="center"/>
    </xf>
    <xf numFmtId="176" fontId="42" fillId="6" borderId="0" xfId="8" applyNumberFormat="1" applyFont="1" applyFill="1" applyBorder="1" applyAlignment="1">
      <alignment horizontal="center" vertical="center"/>
    </xf>
    <xf numFmtId="0" fontId="42" fillId="6" borderId="0" xfId="7" applyFont="1" applyFill="1" applyBorder="1" applyAlignment="1">
      <alignment horizontal="center" vertical="center"/>
    </xf>
    <xf numFmtId="191" fontId="27" fillId="0" borderId="168" xfId="0" applyNumberFormat="1" applyFont="1" applyBorder="1" applyAlignment="1">
      <alignment horizontal="center" vertical="center" wrapText="1"/>
    </xf>
    <xf numFmtId="190" fontId="27" fillId="0" borderId="213" xfId="0" applyNumberFormat="1" applyFont="1" applyFill="1" applyBorder="1" applyAlignment="1">
      <alignment horizontal="center" vertical="center" wrapText="1"/>
    </xf>
    <xf numFmtId="190" fontId="27" fillId="0" borderId="221" xfId="0" applyNumberFormat="1" applyFont="1" applyFill="1" applyBorder="1" applyAlignment="1">
      <alignment horizontal="center" vertical="center" wrapText="1"/>
    </xf>
    <xf numFmtId="0" fontId="40" fillId="0" borderId="237" xfId="66" applyFont="1" applyFill="1" applyBorder="1" applyAlignment="1">
      <alignment horizontal="left" vertical="center"/>
    </xf>
    <xf numFmtId="0" fontId="40" fillId="0" borderId="14" xfId="66" applyFont="1" applyFill="1" applyBorder="1" applyAlignment="1">
      <alignment horizontal="left" vertical="center"/>
    </xf>
    <xf numFmtId="0" fontId="13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6" fillId="2" borderId="63" xfId="0" applyFont="1" applyFill="1" applyBorder="1" applyAlignment="1">
      <alignment horizontal="center" vertical="center" wrapText="1"/>
    </xf>
    <xf numFmtId="0" fontId="26" fillId="2" borderId="6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6" fillId="2" borderId="57" xfId="0" applyFont="1" applyFill="1" applyBorder="1" applyAlignment="1">
      <alignment horizontal="center" vertical="center" wrapText="1"/>
    </xf>
    <xf numFmtId="0" fontId="26" fillId="2" borderId="58" xfId="0" applyFont="1" applyFill="1" applyBorder="1" applyAlignment="1">
      <alignment horizontal="center" vertical="center" wrapText="1"/>
    </xf>
    <xf numFmtId="0" fontId="26" fillId="2" borderId="59" xfId="0" applyFont="1" applyFill="1" applyBorder="1" applyAlignment="1">
      <alignment horizontal="center" vertical="center" wrapText="1"/>
    </xf>
    <xf numFmtId="0" fontId="26" fillId="2" borderId="60" xfId="0" applyFont="1" applyFill="1" applyBorder="1" applyAlignment="1">
      <alignment horizontal="center" vertical="center" wrapText="1"/>
    </xf>
    <xf numFmtId="0" fontId="26" fillId="2" borderId="61" xfId="0" applyFont="1" applyFill="1" applyBorder="1" applyAlignment="1">
      <alignment horizontal="center" vertical="center" wrapText="1"/>
    </xf>
    <xf numFmtId="0" fontId="26" fillId="2" borderId="6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6" fillId="2" borderId="132" xfId="0" applyFont="1" applyFill="1" applyBorder="1" applyAlignment="1">
      <alignment horizontal="center" vertical="center" wrapText="1"/>
    </xf>
    <xf numFmtId="0" fontId="26" fillId="2" borderId="133" xfId="0" applyFont="1" applyFill="1" applyBorder="1" applyAlignment="1">
      <alignment horizontal="center" vertical="center" wrapText="1"/>
    </xf>
    <xf numFmtId="0" fontId="26" fillId="2" borderId="97" xfId="0" applyFont="1" applyFill="1" applyBorder="1" applyAlignment="1">
      <alignment horizontal="center" vertical="center" wrapText="1"/>
    </xf>
    <xf numFmtId="0" fontId="26" fillId="2" borderId="134" xfId="0" applyFont="1" applyFill="1" applyBorder="1" applyAlignment="1">
      <alignment horizontal="center" vertical="center" wrapText="1"/>
    </xf>
    <xf numFmtId="0" fontId="26" fillId="2" borderId="135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22" fillId="0" borderId="44" xfId="0" applyFont="1" applyFill="1" applyBorder="1" applyAlignment="1">
      <alignment horizontal="left" vertical="center" wrapText="1"/>
    </xf>
    <xf numFmtId="0" fontId="22" fillId="0" borderId="45" xfId="0" applyFont="1" applyFill="1" applyBorder="1" applyAlignment="1">
      <alignment horizontal="left" vertical="center" wrapText="1"/>
    </xf>
    <xf numFmtId="0" fontId="22" fillId="0" borderId="46" xfId="0" applyFont="1" applyFill="1" applyBorder="1" applyAlignment="1">
      <alignment horizontal="left" vertical="center" wrapText="1"/>
    </xf>
    <xf numFmtId="176" fontId="25" fillId="0" borderId="66" xfId="0" applyNumberFormat="1" applyFont="1" applyBorder="1" applyAlignment="1">
      <alignment horizontal="center" vertical="center" wrapText="1"/>
    </xf>
    <xf numFmtId="176" fontId="25" fillId="0" borderId="67" xfId="0" applyNumberFormat="1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49" xfId="0" applyFont="1" applyFill="1" applyBorder="1" applyAlignment="1">
      <alignment horizontal="center" vertical="center" wrapText="1"/>
    </xf>
    <xf numFmtId="0" fontId="25" fillId="0" borderId="69" xfId="0" applyFont="1" applyFill="1" applyBorder="1" applyAlignment="1">
      <alignment horizontal="center" vertical="center" wrapText="1"/>
    </xf>
    <xf numFmtId="0" fontId="25" fillId="0" borderId="90" xfId="0" applyFont="1" applyBorder="1" applyAlignment="1">
      <alignment horizontal="center" vertical="center" wrapText="1"/>
    </xf>
    <xf numFmtId="0" fontId="25" fillId="0" borderId="82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75" xfId="0" applyFont="1" applyFill="1" applyBorder="1" applyAlignment="1">
      <alignment horizontal="left" vertical="center" wrapText="1"/>
    </xf>
    <xf numFmtId="0" fontId="25" fillId="0" borderId="73" xfId="0" applyFont="1" applyFill="1" applyBorder="1" applyAlignment="1">
      <alignment horizontal="left" vertical="center" wrapText="1"/>
    </xf>
    <xf numFmtId="0" fontId="25" fillId="0" borderId="98" xfId="0" applyFont="1" applyFill="1" applyBorder="1" applyAlignment="1">
      <alignment horizontal="left" vertical="center" wrapText="1"/>
    </xf>
    <xf numFmtId="0" fontId="25" fillId="0" borderId="90" xfId="0" applyFont="1" applyFill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110" xfId="0" applyFont="1" applyFill="1" applyBorder="1" applyAlignment="1">
      <alignment horizontal="left" vertical="center" wrapText="1"/>
    </xf>
    <xf numFmtId="0" fontId="25" fillId="0" borderId="93" xfId="0" applyFont="1" applyFill="1" applyBorder="1" applyAlignment="1">
      <alignment horizontal="left" vertical="center" wrapText="1"/>
    </xf>
    <xf numFmtId="0" fontId="25" fillId="0" borderId="94" xfId="0" applyFont="1" applyFill="1" applyBorder="1" applyAlignment="1">
      <alignment horizontal="left" vertical="center" wrapText="1"/>
    </xf>
    <xf numFmtId="0" fontId="25" fillId="6" borderId="44" xfId="0" applyFont="1" applyFill="1" applyBorder="1" applyAlignment="1">
      <alignment horizontal="left" vertical="center" wrapText="1"/>
    </xf>
    <xf numFmtId="0" fontId="25" fillId="6" borderId="45" xfId="0" applyFont="1" applyFill="1" applyBorder="1" applyAlignment="1">
      <alignment horizontal="left" vertical="center" wrapText="1"/>
    </xf>
    <xf numFmtId="0" fontId="25" fillId="6" borderId="46" xfId="0" applyFont="1" applyFill="1" applyBorder="1" applyAlignment="1">
      <alignment horizontal="left" vertical="center" wrapText="1"/>
    </xf>
    <xf numFmtId="0" fontId="25" fillId="6" borderId="95" xfId="0" applyFont="1" applyFill="1" applyBorder="1" applyAlignment="1">
      <alignment horizontal="center" vertical="center" wrapText="1"/>
    </xf>
    <xf numFmtId="0" fontId="25" fillId="6" borderId="136" xfId="0" applyFont="1" applyFill="1" applyBorder="1" applyAlignment="1">
      <alignment horizontal="center" vertical="center" wrapText="1"/>
    </xf>
    <xf numFmtId="0" fontId="25" fillId="6" borderId="70" xfId="0" applyFont="1" applyFill="1" applyBorder="1" applyAlignment="1">
      <alignment vertical="center" wrapText="1"/>
    </xf>
    <xf numFmtId="0" fontId="25" fillId="6" borderId="120" xfId="0" applyFont="1" applyFill="1" applyBorder="1" applyAlignment="1">
      <alignment vertical="center" wrapText="1"/>
    </xf>
    <xf numFmtId="0" fontId="25" fillId="6" borderId="41" xfId="0" applyFont="1" applyFill="1" applyBorder="1" applyAlignment="1">
      <alignment vertical="center" wrapText="1"/>
    </xf>
    <xf numFmtId="0" fontId="25" fillId="6" borderId="121" xfId="0" applyFont="1" applyFill="1" applyBorder="1" applyAlignment="1">
      <alignment vertical="center" wrapText="1"/>
    </xf>
    <xf numFmtId="0" fontId="25" fillId="6" borderId="209" xfId="0" applyFont="1" applyFill="1" applyBorder="1" applyAlignment="1">
      <alignment horizontal="center" vertical="center" wrapText="1"/>
    </xf>
    <xf numFmtId="0" fontId="25" fillId="6" borderId="205" xfId="0" applyFont="1" applyFill="1" applyBorder="1" applyAlignment="1">
      <alignment horizontal="center" vertical="center" wrapText="1"/>
    </xf>
    <xf numFmtId="0" fontId="25" fillId="6" borderId="108" xfId="0" applyFont="1" applyFill="1" applyBorder="1" applyAlignment="1">
      <alignment vertical="center" wrapText="1"/>
    </xf>
    <xf numFmtId="0" fontId="25" fillId="6" borderId="91" xfId="0" applyFont="1" applyFill="1" applyBorder="1" applyAlignment="1">
      <alignment vertical="center" wrapText="1"/>
    </xf>
    <xf numFmtId="0" fontId="25" fillId="6" borderId="74" xfId="0" applyFont="1" applyFill="1" applyBorder="1" applyAlignment="1">
      <alignment horizontal="center" vertical="center" wrapText="1"/>
    </xf>
    <xf numFmtId="0" fontId="25" fillId="6" borderId="43" xfId="0" applyFont="1" applyFill="1" applyBorder="1" applyAlignment="1">
      <alignment horizontal="center" vertical="center" wrapText="1"/>
    </xf>
    <xf numFmtId="0" fontId="25" fillId="6" borderId="37" xfId="0" applyFont="1" applyFill="1" applyBorder="1" applyAlignment="1">
      <alignment horizontal="left" vertical="center" wrapText="1"/>
    </xf>
    <xf numFmtId="0" fontId="25" fillId="6" borderId="38" xfId="0" applyFont="1" applyFill="1" applyBorder="1" applyAlignment="1">
      <alignment horizontal="left" vertical="center" wrapText="1"/>
    </xf>
    <xf numFmtId="0" fontId="25" fillId="6" borderId="39" xfId="0" applyFont="1" applyFill="1" applyBorder="1" applyAlignment="1">
      <alignment horizontal="left" vertical="center" wrapText="1"/>
    </xf>
    <xf numFmtId="0" fontId="25" fillId="6" borderId="148" xfId="0" applyFont="1" applyFill="1" applyBorder="1" applyAlignment="1">
      <alignment horizontal="center" vertical="center" wrapText="1"/>
    </xf>
    <xf numFmtId="0" fontId="25" fillId="6" borderId="202" xfId="0" applyFont="1" applyFill="1" applyBorder="1" applyAlignment="1">
      <alignment horizontal="center" vertical="center" wrapText="1"/>
    </xf>
    <xf numFmtId="0" fontId="25" fillId="6" borderId="74" xfId="0" applyFont="1" applyFill="1" applyBorder="1" applyAlignment="1">
      <alignment vertical="center" wrapText="1"/>
    </xf>
    <xf numFmtId="0" fontId="25" fillId="6" borderId="85" xfId="0" applyFont="1" applyFill="1" applyBorder="1" applyAlignment="1">
      <alignment vertical="center" wrapText="1"/>
    </xf>
    <xf numFmtId="0" fontId="25" fillId="6" borderId="20" xfId="0" applyFont="1" applyFill="1" applyBorder="1" applyAlignment="1">
      <alignment horizontal="left" vertical="center" wrapText="1"/>
    </xf>
    <xf numFmtId="0" fontId="25" fillId="6" borderId="17" xfId="0" applyFont="1" applyFill="1" applyBorder="1" applyAlignment="1">
      <alignment horizontal="left" vertical="center" wrapText="1"/>
    </xf>
    <xf numFmtId="0" fontId="25" fillId="6" borderId="18" xfId="0" applyFont="1" applyFill="1" applyBorder="1" applyAlignment="1">
      <alignment horizontal="left" vertical="center" wrapText="1"/>
    </xf>
    <xf numFmtId="0" fontId="25" fillId="6" borderId="199" xfId="0" applyFont="1" applyFill="1" applyBorder="1" applyAlignment="1">
      <alignment vertical="center" wrapText="1"/>
    </xf>
    <xf numFmtId="0" fontId="25" fillId="6" borderId="200" xfId="0" applyFont="1" applyFill="1" applyBorder="1" applyAlignment="1">
      <alignment vertical="center" wrapText="1"/>
    </xf>
    <xf numFmtId="0" fontId="25" fillId="6" borderId="201" xfId="0" applyFont="1" applyFill="1" applyBorder="1" applyAlignment="1">
      <alignment vertical="center" wrapText="1"/>
    </xf>
    <xf numFmtId="0" fontId="25" fillId="6" borderId="206" xfId="0" applyFont="1" applyFill="1" applyBorder="1" applyAlignment="1">
      <alignment vertical="center" wrapText="1"/>
    </xf>
    <xf numFmtId="0" fontId="25" fillId="6" borderId="207" xfId="0" applyFont="1" applyFill="1" applyBorder="1" applyAlignment="1">
      <alignment vertical="center" wrapText="1"/>
    </xf>
    <xf numFmtId="0" fontId="25" fillId="6" borderId="208" xfId="0" applyFont="1" applyFill="1" applyBorder="1" applyAlignment="1">
      <alignment vertical="center" wrapText="1"/>
    </xf>
    <xf numFmtId="0" fontId="25" fillId="6" borderId="31" xfId="0" applyFont="1" applyFill="1" applyBorder="1" applyAlignment="1">
      <alignment vertical="center" wrapText="1"/>
    </xf>
    <xf numFmtId="0" fontId="25" fillId="6" borderId="36" xfId="0" applyFont="1" applyFill="1" applyBorder="1" applyAlignment="1">
      <alignment vertical="center" wrapText="1"/>
    </xf>
    <xf numFmtId="0" fontId="25" fillId="6" borderId="149" xfId="0" applyFont="1" applyFill="1" applyBorder="1" applyAlignment="1">
      <alignment vertical="center" wrapText="1"/>
    </xf>
    <xf numFmtId="0" fontId="25" fillId="6" borderId="152" xfId="0" applyFont="1" applyFill="1" applyBorder="1" applyAlignment="1">
      <alignment vertical="center" wrapText="1"/>
    </xf>
    <xf numFmtId="0" fontId="25" fillId="6" borderId="20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6" fillId="2" borderId="178" xfId="0" applyFont="1" applyFill="1" applyBorder="1" applyAlignment="1">
      <alignment horizontal="center" vertical="center" wrapText="1"/>
    </xf>
    <xf numFmtId="0" fontId="26" fillId="2" borderId="164" xfId="0" applyFont="1" applyFill="1" applyBorder="1" applyAlignment="1">
      <alignment horizontal="center" vertical="center" wrapText="1"/>
    </xf>
    <xf numFmtId="0" fontId="26" fillId="2" borderId="161" xfId="0" applyFont="1" applyFill="1" applyBorder="1" applyAlignment="1">
      <alignment horizontal="center" vertical="center" wrapText="1"/>
    </xf>
    <xf numFmtId="0" fontId="26" fillId="2" borderId="162" xfId="0" applyFont="1" applyFill="1" applyBorder="1" applyAlignment="1">
      <alignment horizontal="center" vertical="center" wrapText="1"/>
    </xf>
    <xf numFmtId="0" fontId="26" fillId="2" borderId="158" xfId="0" applyFont="1" applyFill="1" applyBorder="1" applyAlignment="1">
      <alignment horizontal="center" vertical="center" wrapText="1"/>
    </xf>
    <xf numFmtId="0" fontId="26" fillId="2" borderId="159" xfId="0" applyFont="1" applyFill="1" applyBorder="1" applyAlignment="1">
      <alignment horizontal="center" vertical="center" wrapText="1"/>
    </xf>
    <xf numFmtId="0" fontId="26" fillId="2" borderId="163" xfId="0" applyFont="1" applyFill="1" applyBorder="1" applyAlignment="1">
      <alignment horizontal="center" vertical="center" wrapText="1"/>
    </xf>
    <xf numFmtId="0" fontId="26" fillId="2" borderId="175" xfId="0" applyFont="1" applyFill="1" applyBorder="1" applyAlignment="1">
      <alignment horizontal="center" vertical="center" wrapText="1"/>
    </xf>
    <xf numFmtId="0" fontId="27" fillId="2" borderId="137" xfId="0" applyFont="1" applyFill="1" applyBorder="1" applyAlignment="1">
      <alignment horizontal="center" vertical="center" wrapText="1"/>
    </xf>
    <xf numFmtId="0" fontId="27" fillId="2" borderId="138" xfId="0" applyFont="1" applyFill="1" applyBorder="1" applyAlignment="1">
      <alignment horizontal="center" vertical="center" wrapText="1"/>
    </xf>
    <xf numFmtId="0" fontId="27" fillId="2" borderId="48" xfId="0" applyFont="1" applyFill="1" applyBorder="1" applyAlignment="1">
      <alignment horizontal="center" vertical="center" wrapText="1"/>
    </xf>
    <xf numFmtId="0" fontId="27" fillId="2" borderId="72" xfId="0" applyFont="1" applyFill="1" applyBorder="1" applyAlignment="1">
      <alignment horizontal="center" vertical="center" wrapText="1"/>
    </xf>
    <xf numFmtId="0" fontId="27" fillId="2" borderId="71" xfId="0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 wrapText="1"/>
    </xf>
    <xf numFmtId="0" fontId="26" fillId="2" borderId="47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0" fontId="26" fillId="2" borderId="137" xfId="0" applyFont="1" applyFill="1" applyBorder="1" applyAlignment="1">
      <alignment horizontal="center" vertical="center" wrapText="1"/>
    </xf>
    <xf numFmtId="0" fontId="26" fillId="2" borderId="138" xfId="0" applyFont="1" applyFill="1" applyBorder="1" applyAlignment="1">
      <alignment horizontal="center" vertical="center" wrapText="1"/>
    </xf>
    <xf numFmtId="0" fontId="37" fillId="6" borderId="261" xfId="7" applyFont="1" applyFill="1" applyBorder="1" applyAlignment="1">
      <alignment vertical="center" wrapText="1"/>
    </xf>
    <xf numFmtId="0" fontId="37" fillId="6" borderId="143" xfId="7" applyFont="1" applyFill="1" applyBorder="1" applyAlignment="1">
      <alignment vertical="center" wrapText="1"/>
    </xf>
    <xf numFmtId="0" fontId="37" fillId="6" borderId="144" xfId="7" applyFont="1" applyFill="1" applyBorder="1" applyAlignment="1">
      <alignment vertical="center" wrapText="1"/>
    </xf>
    <xf numFmtId="0" fontId="32" fillId="6" borderId="0" xfId="7" applyFont="1" applyFill="1" applyAlignment="1">
      <alignment horizontal="center" vertical="center"/>
    </xf>
    <xf numFmtId="0" fontId="38" fillId="7" borderId="132" xfId="7" applyFont="1" applyFill="1" applyBorder="1" applyAlignment="1">
      <alignment horizontal="center" vertical="center"/>
    </xf>
    <xf numFmtId="0" fontId="38" fillId="7" borderId="133" xfId="7" applyFont="1" applyFill="1" applyBorder="1" applyAlignment="1">
      <alignment horizontal="center" vertical="center"/>
    </xf>
    <xf numFmtId="0" fontId="39" fillId="7" borderId="133" xfId="7" applyFont="1" applyFill="1" applyBorder="1" applyAlignment="1">
      <alignment horizontal="center" vertical="center"/>
    </xf>
    <xf numFmtId="0" fontId="39" fillId="7" borderId="134" xfId="7" applyFont="1" applyFill="1" applyBorder="1" applyAlignment="1">
      <alignment horizontal="center" vertical="center"/>
    </xf>
    <xf numFmtId="0" fontId="37" fillId="7" borderId="259" xfId="7" applyFont="1" applyFill="1" applyBorder="1" applyAlignment="1">
      <alignment horizontal="center" vertical="center" wrapText="1"/>
    </xf>
    <xf numFmtId="0" fontId="37" fillId="7" borderId="140" xfId="7" applyFont="1" applyFill="1" applyBorder="1" applyAlignment="1">
      <alignment horizontal="center" vertical="center" wrapText="1"/>
    </xf>
    <xf numFmtId="0" fontId="37" fillId="7" borderId="141" xfId="7" applyFont="1" applyFill="1" applyBorder="1" applyAlignment="1">
      <alignment horizontal="center" vertical="center" wrapText="1"/>
    </xf>
    <xf numFmtId="0" fontId="37" fillId="7" borderId="142" xfId="7" applyFont="1" applyFill="1" applyBorder="1" applyAlignment="1">
      <alignment horizontal="center" vertical="center"/>
    </xf>
    <xf numFmtId="0" fontId="37" fillId="7" borderId="260" xfId="7" applyFont="1" applyFill="1" applyBorder="1" applyAlignment="1">
      <alignment horizontal="center" vertical="center"/>
    </xf>
    <xf numFmtId="41" fontId="36" fillId="6" borderId="14" xfId="7" applyNumberFormat="1" applyFont="1" applyFill="1" applyBorder="1" applyAlignment="1">
      <alignment horizontal="center"/>
    </xf>
    <xf numFmtId="0" fontId="36" fillId="6" borderId="14" xfId="7" applyFont="1" applyFill="1" applyBorder="1" applyAlignment="1">
      <alignment horizontal="center"/>
    </xf>
    <xf numFmtId="41" fontId="36" fillId="6" borderId="14" xfId="7" applyNumberFormat="1" applyFont="1" applyFill="1" applyBorder="1" applyAlignment="1">
      <alignment horizontal="center" vertical="center"/>
    </xf>
    <xf numFmtId="176" fontId="42" fillId="6" borderId="0" xfId="8" applyNumberFormat="1" applyFont="1" applyFill="1" applyBorder="1" applyAlignment="1">
      <alignment horizontal="center" vertical="center"/>
    </xf>
    <xf numFmtId="0" fontId="42" fillId="6" borderId="0" xfId="7" applyFont="1" applyFill="1" applyBorder="1" applyAlignment="1">
      <alignment horizontal="center" vertical="center"/>
    </xf>
    <xf numFmtId="0" fontId="40" fillId="6" borderId="148" xfId="7" applyFont="1" applyFill="1" applyBorder="1" applyAlignment="1">
      <alignment vertical="center" wrapText="1"/>
    </xf>
    <xf numFmtId="0" fontId="40" fillId="6" borderId="149" xfId="7" applyFont="1" applyFill="1" applyBorder="1" applyAlignment="1">
      <alignment vertical="center" wrapText="1"/>
    </xf>
    <xf numFmtId="0" fontId="40" fillId="6" borderId="152" xfId="7" applyFont="1" applyFill="1" applyBorder="1" applyAlignment="1">
      <alignment vertical="center" wrapText="1"/>
    </xf>
    <xf numFmtId="0" fontId="40" fillId="6" borderId="223" xfId="7" applyFont="1" applyFill="1" applyBorder="1" applyAlignment="1">
      <alignment vertical="center" wrapText="1"/>
    </xf>
    <xf numFmtId="0" fontId="40" fillId="0" borderId="149" xfId="7" applyFont="1" applyFill="1" applyBorder="1" applyAlignment="1">
      <alignment vertical="center" wrapText="1"/>
    </xf>
    <xf numFmtId="0" fontId="40" fillId="0" borderId="223" xfId="7" applyFont="1" applyFill="1" applyBorder="1" applyAlignment="1">
      <alignment vertical="center" wrapText="1"/>
    </xf>
    <xf numFmtId="0" fontId="40" fillId="6" borderId="74" xfId="7" applyFont="1" applyFill="1" applyBorder="1" applyAlignment="1">
      <alignment horizontal="left" vertical="center" wrapText="1"/>
    </xf>
    <xf numFmtId="0" fontId="40" fillId="6" borderId="265" xfId="7" applyFont="1" applyFill="1" applyBorder="1" applyAlignment="1">
      <alignment horizontal="left" vertical="center" wrapText="1"/>
    </xf>
    <xf numFmtId="0" fontId="42" fillId="6" borderId="14" xfId="7" applyFont="1" applyFill="1" applyBorder="1" applyAlignment="1">
      <alignment horizontal="center" vertical="center"/>
    </xf>
    <xf numFmtId="176" fontId="42" fillId="6" borderId="14" xfId="8" applyNumberFormat="1" applyFont="1" applyFill="1" applyBorder="1" applyAlignment="1">
      <alignment horizontal="center" vertical="center"/>
    </xf>
    <xf numFmtId="0" fontId="40" fillId="6" borderId="187" xfId="66" applyFont="1" applyFill="1" applyBorder="1" applyAlignment="1">
      <alignment vertical="center"/>
    </xf>
    <xf numFmtId="0" fontId="40" fillId="6" borderId="182" xfId="66" applyFont="1" applyFill="1" applyBorder="1" applyAlignment="1">
      <alignment vertical="center"/>
    </xf>
    <xf numFmtId="0" fontId="40" fillId="6" borderId="183" xfId="66" applyFont="1" applyFill="1" applyBorder="1" applyAlignment="1">
      <alignment vertical="center"/>
    </xf>
    <xf numFmtId="0" fontId="44" fillId="6" borderId="0" xfId="66" applyFont="1" applyFill="1" applyAlignment="1">
      <alignment horizontal="center" vertical="center"/>
    </xf>
    <xf numFmtId="0" fontId="38" fillId="7" borderId="254" xfId="66" applyFont="1" applyFill="1" applyBorder="1" applyAlignment="1">
      <alignment horizontal="center" vertical="center"/>
    </xf>
    <xf numFmtId="0" fontId="38" fillId="7" borderId="242" xfId="66" applyFont="1" applyFill="1" applyBorder="1" applyAlignment="1">
      <alignment horizontal="center" vertical="center"/>
    </xf>
    <xf numFmtId="0" fontId="52" fillId="7" borderId="240" xfId="66" applyFont="1" applyFill="1" applyBorder="1" applyAlignment="1">
      <alignment horizontal="center" vertical="center"/>
    </xf>
    <xf numFmtId="0" fontId="52" fillId="7" borderId="255" xfId="66" applyFont="1" applyFill="1" applyBorder="1" applyAlignment="1">
      <alignment horizontal="center" vertical="center"/>
    </xf>
    <xf numFmtId="0" fontId="37" fillId="7" borderId="243" xfId="66" applyFont="1" applyFill="1" applyBorder="1" applyAlignment="1">
      <alignment horizontal="center" vertical="center"/>
    </xf>
    <xf numFmtId="0" fontId="37" fillId="7" borderId="236" xfId="66" applyFont="1" applyFill="1" applyBorder="1" applyAlignment="1">
      <alignment horizontal="center" vertical="center"/>
    </xf>
    <xf numFmtId="0" fontId="37" fillId="7" borderId="252" xfId="66" applyFont="1" applyFill="1" applyBorder="1" applyAlignment="1">
      <alignment horizontal="center" vertical="center"/>
    </xf>
    <xf numFmtId="0" fontId="37" fillId="6" borderId="257" xfId="66" applyFont="1" applyFill="1" applyBorder="1" applyAlignment="1">
      <alignment horizontal="center" vertical="center"/>
    </xf>
    <xf numFmtId="0" fontId="37" fillId="6" borderId="192" xfId="66" applyFont="1" applyFill="1" applyBorder="1" applyAlignment="1">
      <alignment horizontal="center" vertical="center"/>
    </xf>
    <xf numFmtId="0" fontId="37" fillId="6" borderId="193" xfId="66" applyFont="1" applyFill="1" applyBorder="1" applyAlignment="1">
      <alignment horizontal="center" vertical="center"/>
    </xf>
    <xf numFmtId="0" fontId="40" fillId="6" borderId="258" xfId="66" applyFont="1" applyFill="1" applyBorder="1" applyAlignment="1">
      <alignment vertical="center"/>
    </xf>
    <xf numFmtId="41" fontId="36" fillId="6" borderId="14" xfId="67" applyFont="1" applyFill="1" applyBorder="1" applyAlignment="1">
      <alignment horizontal="center" vertical="center"/>
    </xf>
    <xf numFmtId="41" fontId="36" fillId="0" borderId="14" xfId="67" applyFont="1" applyFill="1" applyBorder="1" applyAlignment="1">
      <alignment horizontal="center" vertical="center"/>
    </xf>
    <xf numFmtId="0" fontId="40" fillId="0" borderId="187" xfId="66" applyFont="1" applyFill="1" applyBorder="1" applyAlignment="1">
      <alignment vertical="center"/>
    </xf>
    <xf numFmtId="0" fontId="40" fillId="0" borderId="182" xfId="66" applyFont="1" applyFill="1" applyBorder="1" applyAlignment="1">
      <alignment vertical="center"/>
    </xf>
    <xf numFmtId="0" fontId="40" fillId="0" borderId="183" xfId="66" applyFont="1" applyFill="1" applyBorder="1" applyAlignment="1">
      <alignment vertical="center"/>
    </xf>
  </cellXfs>
  <cellStyles count="120">
    <cellStyle name="백분율" xfId="1" builtinId="5"/>
    <cellStyle name="백분율 2" xfId="2"/>
    <cellStyle name="백분율 3" xfId="3"/>
    <cellStyle name="백분율 4" xfId="9"/>
    <cellStyle name="백분율 4 2" xfId="36"/>
    <cellStyle name="백분율 5" xfId="10"/>
    <cellStyle name="백분율 6" xfId="18"/>
    <cellStyle name="백분율 6 2" xfId="40"/>
    <cellStyle name="백분율 6 3" xfId="49"/>
    <cellStyle name="백분율 6 3 3" xfId="92"/>
    <cellStyle name="백분율 6 4" xfId="50"/>
    <cellStyle name="쉼표 [0]" xfId="4" builtinId="6"/>
    <cellStyle name="쉼표 [0] 11" xfId="19"/>
    <cellStyle name="쉼표 [0] 11 2" xfId="80"/>
    <cellStyle name="쉼표 [0] 11 3" xfId="20"/>
    <cellStyle name="쉼표 [0] 16" xfId="21"/>
    <cellStyle name="쉼표 [0] 18" xfId="78"/>
    <cellStyle name="쉼표 [0] 18 3" xfId="95"/>
    <cellStyle name="쉼표 [0] 19 2 2" xfId="118"/>
    <cellStyle name="쉼표 [0] 2" xfId="5"/>
    <cellStyle name="쉼표 [0] 2 2" xfId="22"/>
    <cellStyle name="쉼표 [0] 2 2 2" xfId="23"/>
    <cellStyle name="쉼표 [0] 2 2 3" xfId="24"/>
    <cellStyle name="쉼표 [0] 3" xfId="6"/>
    <cellStyle name="쉼표 [0] 3 2" xfId="25"/>
    <cellStyle name="쉼표 [0] 3 2 2" xfId="26"/>
    <cellStyle name="쉼표 [0] 3 2 3" xfId="27"/>
    <cellStyle name="쉼표 [0] 4" xfId="8"/>
    <cellStyle name="쉼표 [0] 4 2" xfId="28"/>
    <cellStyle name="쉼표 [0] 4 2 2" xfId="29"/>
    <cellStyle name="쉼표 [0] 4 2 3" xfId="30"/>
    <cellStyle name="쉼표 [0] 4 3" xfId="35"/>
    <cellStyle name="쉼표 [0] 4 3 2" xfId="51"/>
    <cellStyle name="쉼표 [0] 4 3 3" xfId="68"/>
    <cellStyle name="쉼표 [0] 4 4" xfId="67"/>
    <cellStyle name="쉼표 [0] 4 4 2" xfId="116"/>
    <cellStyle name="쉼표 [0] 4 5" xfId="74"/>
    <cellStyle name="쉼표 [0] 4 6" xfId="115"/>
    <cellStyle name="쉼표 [0] 5" xfId="11"/>
    <cellStyle name="쉼표 [0] 5 2" xfId="31"/>
    <cellStyle name="쉼표 [0] 5 2 2" xfId="41"/>
    <cellStyle name="쉼표 [0] 5 2 2 2 2 3" xfId="104"/>
    <cellStyle name="쉼표 [0] 5 2 3" xfId="52"/>
    <cellStyle name="쉼표 [0] 5 2 3 2" xfId="53"/>
    <cellStyle name="쉼표 [0] 5 2 3 2 2 2 3" xfId="105"/>
    <cellStyle name="쉼표 [0] 5 2 3 4" xfId="88"/>
    <cellStyle name="쉼표 [0] 5 2 3 4 2" xfId="72"/>
    <cellStyle name="쉼표 [0] 5 2 3 4 2 2 2" xfId="101"/>
    <cellStyle name="쉼표 [0] 5 2 3 4 2 3" xfId="93"/>
    <cellStyle name="쉼표 [0] 5 2 3 4 4" xfId="76"/>
    <cellStyle name="쉼표 [0] 5 2 3 4 4 2 2" xfId="99"/>
    <cellStyle name="쉼표 [0] 5 2 4" xfId="54"/>
    <cellStyle name="쉼표 [0] 5 2 4 2 2" xfId="110"/>
    <cellStyle name="쉼표 [0] 5 2 4 3" xfId="108"/>
    <cellStyle name="쉼표 [0] 5 2 5" xfId="55"/>
    <cellStyle name="쉼표 [0] 5 2 5 3" xfId="106"/>
    <cellStyle name="쉼표 [0] 5 2 6" xfId="56"/>
    <cellStyle name="쉼표 [0] 5 2 6 3" xfId="109"/>
    <cellStyle name="쉼표 [0] 5 2 7" xfId="69"/>
    <cellStyle name="쉼표 [0] 6" xfId="17"/>
    <cellStyle name="쉼표 [0] 6 2" xfId="39"/>
    <cellStyle name="쉼표 [0] 6 3" xfId="57"/>
    <cellStyle name="쉼표 [0] 6 3 2 2 3 3" xfId="86"/>
    <cellStyle name="쉼표 [0] 6 3 3" xfId="90"/>
    <cellStyle name="쉼표 [0] 7" xfId="33"/>
    <cellStyle name="쉼표 [0] 7 2" xfId="43"/>
    <cellStyle name="쉼표 [0] 7 3" xfId="47"/>
    <cellStyle name="쉼표 [0] 7 3 2" xfId="82"/>
    <cellStyle name="쉼표 [0] 7 3 4 2" xfId="119"/>
    <cellStyle name="쉼표 [0] 8" xfId="45"/>
    <cellStyle name="쉼표 [0] 8 2" xfId="64"/>
    <cellStyle name="쉼표 [0] 8 2 3" xfId="113"/>
    <cellStyle name="쉼표 [0] 9 4" xfId="114"/>
    <cellStyle name="표준" xfId="0" builtinId="0"/>
    <cellStyle name="표준 2" xfId="7"/>
    <cellStyle name="표준 2 10" xfId="77"/>
    <cellStyle name="표준 2 2" xfId="12"/>
    <cellStyle name="표준 2 3" xfId="13"/>
    <cellStyle name="표준 2 4" xfId="34"/>
    <cellStyle name="표준 2 5" xfId="63"/>
    <cellStyle name="표준 2 5 2 2" xfId="89"/>
    <cellStyle name="표준 2 5 2 2 4" xfId="73"/>
    <cellStyle name="표준 2 5 2 2 4 2 2" xfId="102"/>
    <cellStyle name="표준 2 5 2 2 4 3" xfId="94"/>
    <cellStyle name="표준 2 6" xfId="66"/>
    <cellStyle name="표준 2 7" xfId="84"/>
    <cellStyle name="표준 3" xfId="14"/>
    <cellStyle name="표준 3 2" xfId="37"/>
    <cellStyle name="표준 3 2 2" xfId="79"/>
    <cellStyle name="표준 3 3" xfId="58"/>
    <cellStyle name="표준 4" xfId="15"/>
    <cellStyle name="표준 5" xfId="16"/>
    <cellStyle name="표준 5 11 2" xfId="87"/>
    <cellStyle name="표준 5 2" xfId="38"/>
    <cellStyle name="표준 5 3" xfId="48"/>
    <cellStyle name="표준 5 3 2" xfId="59"/>
    <cellStyle name="표준 5 3 2 2 2" xfId="111"/>
    <cellStyle name="표준 5 3 4 2" xfId="71"/>
    <cellStyle name="표준 5 3 4 2 2 2" xfId="83"/>
    <cellStyle name="표준 5 3 4 2 2 2 2" xfId="103"/>
    <cellStyle name="표준 5 3 4 2 4" xfId="96"/>
    <cellStyle name="표준 5 3 4 4" xfId="75"/>
    <cellStyle name="표준 5 3 4 4 2 2" xfId="100"/>
    <cellStyle name="표준 5 4" xfId="60"/>
    <cellStyle name="표준 5 4 2" xfId="61"/>
    <cellStyle name="표준 5 4 2 2 2 4 2" xfId="85"/>
    <cellStyle name="표준 5 4 2 3" xfId="107"/>
    <cellStyle name="표준 5 4 4" xfId="91"/>
    <cellStyle name="표준 5 5" xfId="62"/>
    <cellStyle name="표준 5 5 3 2 3" xfId="97"/>
    <cellStyle name="표준 5 6" xfId="70"/>
    <cellStyle name="표준 6" xfId="32"/>
    <cellStyle name="표준 6 2" xfId="42"/>
    <cellStyle name="표준 6 3" xfId="46"/>
    <cellStyle name="표준 6 3 2" xfId="81"/>
    <cellStyle name="표준 6 3 4 2 2" xfId="117"/>
    <cellStyle name="표준 7" xfId="44"/>
    <cellStyle name="표준 7 2" xfId="65"/>
    <cellStyle name="표준 7 2 3" xfId="112"/>
    <cellStyle name="표준 8 2 3 3" xfId="98"/>
  </cellStyles>
  <dxfs count="0"/>
  <tableStyles count="0" defaultTableStyle="TableStyleMedium9" defaultPivotStyle="PivotStyleLight16"/>
  <colors>
    <mruColors>
      <color rgb="FF9966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19</xdr:row>
      <xdr:rowOff>161925</xdr:rowOff>
    </xdr:from>
    <xdr:to>
      <xdr:col>5</xdr:col>
      <xdr:colOff>476250</xdr:colOff>
      <xdr:row>21</xdr:row>
      <xdr:rowOff>38100</xdr:rowOff>
    </xdr:to>
    <xdr:pic>
      <xdr:nvPicPr>
        <xdr:cNvPr id="41989" name="_x349089312" descr="EMB00001f8041c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4762500"/>
          <a:ext cx="438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</sheetPr>
  <dimension ref="A1:N25"/>
  <sheetViews>
    <sheetView view="pageBreakPreview" zoomScaleNormal="70" zoomScaleSheetLayoutView="100" workbookViewId="0">
      <selection activeCell="S25" sqref="S25"/>
    </sheetView>
  </sheetViews>
  <sheetFormatPr defaultRowHeight="13.5" x14ac:dyDescent="0.15"/>
  <cols>
    <col min="1" max="11" width="9.44140625" customWidth="1"/>
    <col min="12" max="12" width="9" customWidth="1"/>
    <col min="13" max="13" width="7.77734375" hidden="1" customWidth="1"/>
  </cols>
  <sheetData>
    <row r="1" spans="1:14" x14ac:dyDescent="0.1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3"/>
    </row>
    <row r="2" spans="1:14" x14ac:dyDescent="0.15">
      <c r="A2" s="2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8"/>
      <c r="N2" s="25"/>
    </row>
    <row r="3" spans="1:14" ht="13.5" customHeight="1" x14ac:dyDescent="0.15">
      <c r="A3" s="2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18"/>
      <c r="N3" s="25"/>
    </row>
    <row r="4" spans="1:14" ht="45" customHeight="1" x14ac:dyDescent="0.15">
      <c r="A4" s="24"/>
      <c r="B4" s="5"/>
      <c r="C4" s="421" t="s">
        <v>143</v>
      </c>
      <c r="D4" s="422"/>
      <c r="E4" s="422"/>
      <c r="F4" s="422"/>
      <c r="G4" s="422"/>
      <c r="H4" s="422"/>
      <c r="I4" s="422"/>
      <c r="J4" s="422"/>
      <c r="K4" s="423"/>
      <c r="L4" s="5"/>
      <c r="M4" s="18"/>
      <c r="N4" s="25"/>
    </row>
    <row r="5" spans="1:14" x14ac:dyDescent="0.15">
      <c r="A5" s="2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8"/>
      <c r="N5" s="25"/>
    </row>
    <row r="6" spans="1:14" x14ac:dyDescent="0.15">
      <c r="A6" s="2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8"/>
      <c r="N6" s="25"/>
    </row>
    <row r="7" spans="1:14" x14ac:dyDescent="0.15">
      <c r="A7" s="2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8"/>
      <c r="N7" s="25"/>
    </row>
    <row r="8" spans="1:14" x14ac:dyDescent="0.15">
      <c r="A8" s="2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8"/>
      <c r="N8" s="25"/>
    </row>
    <row r="9" spans="1:14" x14ac:dyDescent="0.15">
      <c r="A9" s="24"/>
      <c r="B9" s="4"/>
      <c r="C9" s="4"/>
      <c r="D9" s="4"/>
      <c r="E9" s="4"/>
      <c r="F9" s="4"/>
      <c r="G9" s="4"/>
      <c r="H9" s="46"/>
      <c r="I9" s="4"/>
      <c r="J9" s="4"/>
      <c r="K9" s="4"/>
      <c r="L9" s="4"/>
      <c r="M9" s="18"/>
      <c r="N9" s="25"/>
    </row>
    <row r="10" spans="1:14" x14ac:dyDescent="0.15">
      <c r="A10" s="24"/>
      <c r="B10" s="4"/>
      <c r="C10" s="4"/>
      <c r="D10" s="4"/>
      <c r="E10" s="4"/>
      <c r="F10" s="4"/>
      <c r="G10" s="4"/>
      <c r="H10" s="46"/>
      <c r="I10" s="4"/>
      <c r="J10" s="4"/>
      <c r="K10" s="4"/>
      <c r="L10" s="4"/>
      <c r="M10" s="18"/>
      <c r="N10" s="25"/>
    </row>
    <row r="11" spans="1:14" s="3" customFormat="1" ht="38.25" customHeight="1" x14ac:dyDescent="0.15">
      <c r="A11" s="26"/>
      <c r="B11" s="6"/>
      <c r="C11" s="6"/>
      <c r="D11" s="6"/>
      <c r="E11" s="6"/>
      <c r="F11" s="425" t="s">
        <v>25</v>
      </c>
      <c r="G11" s="425"/>
      <c r="H11" s="426"/>
      <c r="I11" s="6"/>
      <c r="J11" s="6"/>
      <c r="K11" s="6"/>
      <c r="L11" s="6"/>
      <c r="M11" s="19"/>
      <c r="N11" s="27"/>
    </row>
    <row r="12" spans="1:14" x14ac:dyDescent="0.15">
      <c r="A12" s="2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8"/>
      <c r="N12" s="25"/>
    </row>
    <row r="13" spans="1:14" s="3" customFormat="1" ht="38.25" customHeight="1" x14ac:dyDescent="0.15">
      <c r="A13" s="26"/>
      <c r="B13" s="6"/>
      <c r="C13" s="6"/>
      <c r="D13" s="6"/>
      <c r="E13" s="6"/>
      <c r="F13" s="425" t="s">
        <v>26</v>
      </c>
      <c r="G13" s="425"/>
      <c r="H13" s="425"/>
      <c r="I13" s="6"/>
      <c r="J13" s="6"/>
      <c r="K13" s="6"/>
      <c r="L13" s="6"/>
      <c r="M13" s="19"/>
      <c r="N13" s="27"/>
    </row>
    <row r="14" spans="1:14" x14ac:dyDescent="0.15">
      <c r="A14" s="2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8"/>
      <c r="N14" s="25"/>
    </row>
    <row r="15" spans="1:14" s="3" customFormat="1" ht="38.25" customHeight="1" x14ac:dyDescent="0.15">
      <c r="A15" s="26"/>
      <c r="B15" s="6"/>
      <c r="C15" s="6"/>
      <c r="D15" s="6"/>
      <c r="E15" s="6"/>
      <c r="F15" s="425" t="s">
        <v>27</v>
      </c>
      <c r="G15" s="425"/>
      <c r="H15" s="425"/>
      <c r="I15" s="6"/>
      <c r="J15" s="6"/>
      <c r="K15" s="6"/>
      <c r="L15" s="6"/>
      <c r="M15" s="19"/>
      <c r="N15" s="27"/>
    </row>
    <row r="16" spans="1:14" x14ac:dyDescent="0.15">
      <c r="A16" s="2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8"/>
      <c r="N16" s="25"/>
    </row>
    <row r="17" spans="1:14" x14ac:dyDescent="0.15">
      <c r="A17" s="2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8"/>
      <c r="N17" s="25"/>
    </row>
    <row r="18" spans="1:14" x14ac:dyDescent="0.15">
      <c r="A18" s="2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8"/>
      <c r="N18" s="25"/>
    </row>
    <row r="19" spans="1:14" x14ac:dyDescent="0.15">
      <c r="A19" s="2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18"/>
      <c r="N19" s="25"/>
    </row>
    <row r="20" spans="1:14" x14ac:dyDescent="0.15">
      <c r="A20" s="2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18"/>
      <c r="N20" s="25"/>
    </row>
    <row r="21" spans="1:14" ht="35.25" x14ac:dyDescent="0.15">
      <c r="A21" s="24"/>
      <c r="B21" s="4"/>
      <c r="C21" s="4"/>
      <c r="D21" s="4"/>
      <c r="F21" s="424" t="s">
        <v>35</v>
      </c>
      <c r="G21" s="424"/>
      <c r="H21" s="424"/>
      <c r="I21" s="424"/>
      <c r="J21" s="4"/>
      <c r="K21" s="4"/>
      <c r="L21" s="4"/>
      <c r="M21" s="18"/>
      <c r="N21" s="25"/>
    </row>
    <row r="22" spans="1:14" x14ac:dyDescent="0.15">
      <c r="A22" s="2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18"/>
      <c r="N22" s="25"/>
    </row>
    <row r="23" spans="1:14" x14ac:dyDescent="0.15">
      <c r="A23" s="2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18"/>
      <c r="N23" s="25"/>
    </row>
    <row r="24" spans="1:14" x14ac:dyDescent="0.15">
      <c r="A24" s="2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18"/>
      <c r="N24" s="25"/>
    </row>
    <row r="25" spans="1:14" ht="14.25" thickBot="1" x14ac:dyDescent="0.2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30"/>
      <c r="N25" s="31"/>
    </row>
  </sheetData>
  <mergeCells count="5">
    <mergeCell ref="C4:K4"/>
    <mergeCell ref="F21:I21"/>
    <mergeCell ref="F11:H11"/>
    <mergeCell ref="F13:H13"/>
    <mergeCell ref="F15:H15"/>
  </mergeCells>
  <phoneticPr fontId="11" type="noConversion"/>
  <printOptions horizontalCentered="1"/>
  <pageMargins left="0.31496062992125984" right="0.31496062992125984" top="0.98425196850393704" bottom="0.6692913385826772" header="0.39370078740157483" footer="0.39370078740157483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70C0"/>
  </sheetPr>
  <dimension ref="A1:AD14"/>
  <sheetViews>
    <sheetView showGridLines="0" zoomScaleNormal="100" zoomScaleSheetLayoutView="85" workbookViewId="0">
      <pane ySplit="6" topLeftCell="A7" activePane="bottomLeft" state="frozen"/>
      <selection activeCell="U73" sqref="J55:U73"/>
      <selection pane="bottomLeft" activeCell="H18" sqref="H18"/>
    </sheetView>
  </sheetViews>
  <sheetFormatPr defaultRowHeight="25.5" customHeight="1" x14ac:dyDescent="0.15"/>
  <cols>
    <col min="1" max="4" width="5" style="146" customWidth="1"/>
    <col min="5" max="5" width="26.21875" style="146" bestFit="1" customWidth="1"/>
    <col min="6" max="7" width="12.109375" style="175" customWidth="1"/>
    <col min="8" max="8" width="12.109375" style="176" customWidth="1"/>
    <col min="9" max="12" width="5.88671875" style="177" customWidth="1"/>
    <col min="13" max="20" width="4.109375" style="177" customWidth="1"/>
    <col min="21" max="21" width="11.21875" style="178" customWidth="1"/>
    <col min="22" max="22" width="10.5546875" style="146" bestFit="1" customWidth="1"/>
    <col min="23" max="16384" width="8.88671875" style="146"/>
  </cols>
  <sheetData>
    <row r="1" spans="1:30" s="138" customFormat="1" ht="30" customHeight="1" x14ac:dyDescent="0.15">
      <c r="A1" s="547" t="s">
        <v>115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</row>
    <row r="2" spans="1:30" ht="8.1" customHeight="1" x14ac:dyDescent="0.15">
      <c r="A2" s="139"/>
      <c r="B2" s="140"/>
      <c r="C2" s="140"/>
      <c r="D2" s="140"/>
      <c r="E2" s="140"/>
      <c r="F2" s="141"/>
      <c r="G2" s="141"/>
      <c r="H2" s="143"/>
      <c r="I2" s="144"/>
      <c r="J2" s="144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2"/>
    </row>
    <row r="3" spans="1:30" ht="25.5" customHeight="1" thickBot="1" x14ac:dyDescent="0.2">
      <c r="A3" s="139" t="s">
        <v>85</v>
      </c>
      <c r="B3" s="140"/>
      <c r="C3" s="140"/>
      <c r="D3" s="140"/>
      <c r="E3" s="140"/>
      <c r="F3" s="413"/>
      <c r="G3" s="413"/>
      <c r="H3" s="390"/>
      <c r="I3" s="557"/>
      <c r="J3" s="558"/>
      <c r="K3" s="559"/>
      <c r="L3" s="559"/>
      <c r="M3" s="145"/>
      <c r="N3" s="145"/>
      <c r="O3" s="145"/>
      <c r="P3" s="145"/>
      <c r="Q3" s="145"/>
      <c r="R3" s="145"/>
      <c r="S3" s="145"/>
      <c r="T3" s="145"/>
      <c r="U3" s="147" t="s">
        <v>86</v>
      </c>
    </row>
    <row r="4" spans="1:30" s="148" customFormat="1" ht="21.95" customHeight="1" x14ac:dyDescent="0.15">
      <c r="A4" s="548" t="s">
        <v>87</v>
      </c>
      <c r="B4" s="549"/>
      <c r="C4" s="549"/>
      <c r="D4" s="549"/>
      <c r="E4" s="549"/>
      <c r="F4" s="550" t="s">
        <v>165</v>
      </c>
      <c r="G4" s="550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1"/>
    </row>
    <row r="5" spans="1:30" ht="21.95" customHeight="1" x14ac:dyDescent="0.15">
      <c r="A5" s="552" t="s">
        <v>88</v>
      </c>
      <c r="B5" s="553"/>
      <c r="C5" s="553"/>
      <c r="D5" s="553"/>
      <c r="E5" s="554"/>
      <c r="F5" s="149" t="s">
        <v>89</v>
      </c>
      <c r="G5" s="149" t="s">
        <v>176</v>
      </c>
      <c r="H5" s="149" t="s">
        <v>169</v>
      </c>
      <c r="I5" s="555" t="s">
        <v>90</v>
      </c>
      <c r="J5" s="555"/>
      <c r="K5" s="555"/>
      <c r="L5" s="555"/>
      <c r="M5" s="555"/>
      <c r="N5" s="555"/>
      <c r="O5" s="555"/>
      <c r="P5" s="555"/>
      <c r="Q5" s="555"/>
      <c r="R5" s="555"/>
      <c r="S5" s="555"/>
      <c r="T5" s="555"/>
      <c r="U5" s="556"/>
    </row>
    <row r="6" spans="1:30" ht="24.95" customHeight="1" x14ac:dyDescent="0.15">
      <c r="A6" s="544" t="s">
        <v>91</v>
      </c>
      <c r="B6" s="545"/>
      <c r="C6" s="545"/>
      <c r="D6" s="545"/>
      <c r="E6" s="546"/>
      <c r="F6" s="150">
        <f>G6+H6</f>
        <v>12747328</v>
      </c>
      <c r="G6" s="150">
        <v>12745925</v>
      </c>
      <c r="H6" s="151">
        <f>H7</f>
        <v>1403</v>
      </c>
      <c r="I6" s="152" t="s">
        <v>92</v>
      </c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391"/>
    </row>
    <row r="7" spans="1:30" ht="23.1" customHeight="1" x14ac:dyDescent="0.15">
      <c r="A7" s="392"/>
      <c r="B7" s="562" t="s">
        <v>97</v>
      </c>
      <c r="C7" s="562"/>
      <c r="D7" s="562"/>
      <c r="E7" s="563"/>
      <c r="F7" s="170">
        <f>F8</f>
        <v>696403</v>
      </c>
      <c r="G7" s="170">
        <v>695000</v>
      </c>
      <c r="H7" s="154">
        <f>H8</f>
        <v>1403</v>
      </c>
      <c r="I7" s="171" t="s">
        <v>92</v>
      </c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396"/>
      <c r="W7" s="168"/>
      <c r="X7" s="168"/>
      <c r="Y7" s="168"/>
      <c r="Z7" s="168"/>
      <c r="AA7" s="168"/>
      <c r="AB7" s="168"/>
      <c r="AC7" s="169"/>
      <c r="AD7" s="167"/>
    </row>
    <row r="8" spans="1:30" ht="23.1" customHeight="1" x14ac:dyDescent="0.15">
      <c r="A8" s="392"/>
      <c r="B8" s="155" t="s">
        <v>92</v>
      </c>
      <c r="C8" s="563" t="s">
        <v>98</v>
      </c>
      <c r="D8" s="564"/>
      <c r="E8" s="565"/>
      <c r="F8" s="170">
        <f>SUM(F9)</f>
        <v>696403</v>
      </c>
      <c r="G8" s="170">
        <v>695000</v>
      </c>
      <c r="H8" s="154">
        <f>H9</f>
        <v>1403</v>
      </c>
      <c r="I8" s="171" t="s">
        <v>92</v>
      </c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396"/>
    </row>
    <row r="9" spans="1:30" ht="23.1" customHeight="1" x14ac:dyDescent="0.15">
      <c r="A9" s="392"/>
      <c r="B9" s="156"/>
      <c r="C9" s="155" t="s">
        <v>92</v>
      </c>
      <c r="D9" s="566" t="s">
        <v>99</v>
      </c>
      <c r="E9" s="567"/>
      <c r="F9" s="170">
        <f>G9+H9</f>
        <v>696403</v>
      </c>
      <c r="G9" s="170">
        <v>695000</v>
      </c>
      <c r="H9" s="154">
        <f>H10</f>
        <v>1403</v>
      </c>
      <c r="I9" s="171" t="s">
        <v>92</v>
      </c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396"/>
    </row>
    <row r="10" spans="1:30" ht="23.1" customHeight="1" x14ac:dyDescent="0.15">
      <c r="A10" s="392"/>
      <c r="B10" s="156"/>
      <c r="C10" s="156"/>
      <c r="D10" s="568" t="s">
        <v>92</v>
      </c>
      <c r="E10" s="157" t="s">
        <v>113</v>
      </c>
      <c r="F10" s="158">
        <f>G10+H10</f>
        <v>6403</v>
      </c>
      <c r="G10" s="158">
        <v>5000</v>
      </c>
      <c r="H10" s="159">
        <f>U10</f>
        <v>1403</v>
      </c>
      <c r="I10" s="160" t="s">
        <v>100</v>
      </c>
      <c r="J10" s="161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393">
        <f>SUM(U11:U14)</f>
        <v>1403</v>
      </c>
    </row>
    <row r="11" spans="1:30" ht="24.95" customHeight="1" x14ac:dyDescent="0.15">
      <c r="A11" s="392"/>
      <c r="B11" s="156"/>
      <c r="C11" s="156"/>
      <c r="D11" s="568"/>
      <c r="E11" s="163"/>
      <c r="F11" s="164"/>
      <c r="G11" s="164"/>
      <c r="H11" s="165"/>
      <c r="I11" s="173" t="s">
        <v>163</v>
      </c>
      <c r="J11" s="174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397"/>
    </row>
    <row r="12" spans="1:30" ht="20.100000000000001" hidden="1" customHeight="1" x14ac:dyDescent="0.15">
      <c r="A12" s="392"/>
      <c r="B12" s="156"/>
      <c r="C12" s="156"/>
      <c r="D12" s="568"/>
      <c r="E12" s="163"/>
      <c r="F12" s="164"/>
      <c r="G12" s="164"/>
      <c r="H12" s="165"/>
      <c r="I12" s="246"/>
      <c r="J12" s="247"/>
      <c r="K12" s="560"/>
      <c r="L12" s="560"/>
      <c r="M12" s="248" t="s">
        <v>93</v>
      </c>
      <c r="N12" s="344"/>
      <c r="O12" s="344" t="s">
        <v>94</v>
      </c>
      <c r="P12" s="344"/>
      <c r="Q12" s="561">
        <v>1</v>
      </c>
      <c r="R12" s="561"/>
      <c r="S12" s="249" t="s">
        <v>96</v>
      </c>
      <c r="T12" s="344" t="s">
        <v>95</v>
      </c>
      <c r="U12" s="398">
        <f>INT(K12*Q12/1000)</f>
        <v>0</v>
      </c>
    </row>
    <row r="13" spans="1:30" ht="20.100000000000001" customHeight="1" x14ac:dyDescent="0.15">
      <c r="A13" s="392"/>
      <c r="B13" s="156"/>
      <c r="C13" s="156"/>
      <c r="D13" s="568"/>
      <c r="E13" s="163"/>
      <c r="F13" s="164"/>
      <c r="G13" s="164"/>
      <c r="H13" s="165"/>
      <c r="I13" s="246" t="s">
        <v>164</v>
      </c>
      <c r="J13" s="247"/>
      <c r="K13" s="414"/>
      <c r="L13" s="414"/>
      <c r="M13" s="560">
        <v>676000</v>
      </c>
      <c r="N13" s="560"/>
      <c r="O13" s="248" t="s">
        <v>93</v>
      </c>
      <c r="P13" s="415" t="s">
        <v>94</v>
      </c>
      <c r="Q13" s="561">
        <v>1</v>
      </c>
      <c r="R13" s="561"/>
      <c r="S13" s="249" t="s">
        <v>96</v>
      </c>
      <c r="T13" s="415" t="s">
        <v>95</v>
      </c>
      <c r="U13" s="398">
        <f>INT(M13*Q13/1000)</f>
        <v>676</v>
      </c>
    </row>
    <row r="14" spans="1:30" ht="20.100000000000001" customHeight="1" thickBot="1" x14ac:dyDescent="0.2">
      <c r="A14" s="394"/>
      <c r="B14" s="395"/>
      <c r="C14" s="395"/>
      <c r="D14" s="569"/>
      <c r="E14" s="399"/>
      <c r="F14" s="400"/>
      <c r="G14" s="400"/>
      <c r="H14" s="401"/>
      <c r="I14" s="402" t="s">
        <v>170</v>
      </c>
      <c r="J14" s="403"/>
      <c r="K14" s="404"/>
      <c r="L14" s="404"/>
      <c r="M14" s="571">
        <v>727000</v>
      </c>
      <c r="N14" s="571"/>
      <c r="O14" s="405" t="s">
        <v>93</v>
      </c>
      <c r="P14" s="406" t="s">
        <v>94</v>
      </c>
      <c r="Q14" s="570">
        <v>1</v>
      </c>
      <c r="R14" s="570"/>
      <c r="S14" s="407" t="s">
        <v>96</v>
      </c>
      <c r="T14" s="406" t="s">
        <v>95</v>
      </c>
      <c r="U14" s="408">
        <f>INT(M14*Q14/1000)</f>
        <v>727</v>
      </c>
    </row>
  </sheetData>
  <mergeCells count="18">
    <mergeCell ref="M13:N13"/>
    <mergeCell ref="Q13:R13"/>
    <mergeCell ref="B7:E7"/>
    <mergeCell ref="C8:E8"/>
    <mergeCell ref="D9:E9"/>
    <mergeCell ref="D10:D14"/>
    <mergeCell ref="Q14:R14"/>
    <mergeCell ref="M14:N14"/>
    <mergeCell ref="K12:L12"/>
    <mergeCell ref="Q12:R12"/>
    <mergeCell ref="A6:E6"/>
    <mergeCell ref="A1:U1"/>
    <mergeCell ref="A4:E4"/>
    <mergeCell ref="F4:U4"/>
    <mergeCell ref="A5:E5"/>
    <mergeCell ref="I5:U5"/>
    <mergeCell ref="I3:J3"/>
    <mergeCell ref="K3:L3"/>
  </mergeCells>
  <phoneticPr fontId="11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15"/>
  <sheetViews>
    <sheetView showGridLines="0" zoomScale="85" zoomScaleNormal="85" zoomScaleSheetLayoutView="85" workbookViewId="0">
      <pane ySplit="6" topLeftCell="A7" activePane="bottomLeft" state="frozen"/>
      <selection activeCell="K491" sqref="K491"/>
      <selection pane="bottomLeft" activeCell="I17" sqref="I17"/>
    </sheetView>
  </sheetViews>
  <sheetFormatPr defaultColWidth="8.88671875" defaultRowHeight="25.5" customHeight="1" x14ac:dyDescent="0.15"/>
  <cols>
    <col min="1" max="4" width="5" style="338" customWidth="1"/>
    <col min="5" max="5" width="4.88671875" style="338" bestFit="1" customWidth="1"/>
    <col min="6" max="6" width="5.77734375" style="338" customWidth="1"/>
    <col min="7" max="7" width="24.21875" style="339" bestFit="1" customWidth="1"/>
    <col min="8" max="8" width="8.77734375" style="340" customWidth="1"/>
    <col min="9" max="9" width="15.33203125" style="331" customWidth="1"/>
    <col min="10" max="10" width="14.77734375" style="341" customWidth="1"/>
    <col min="11" max="11" width="13.77734375" style="342" customWidth="1"/>
    <col min="12" max="22" width="5.88671875" style="330" customWidth="1"/>
    <col min="23" max="24" width="5" style="330" customWidth="1"/>
    <col min="25" max="25" width="11.21875" style="341" customWidth="1"/>
    <col min="26" max="26" width="11.44140625" style="302" bestFit="1" customWidth="1"/>
    <col min="27" max="27" width="10.44140625" style="302" bestFit="1" customWidth="1"/>
    <col min="28" max="16384" width="8.88671875" style="302"/>
  </cols>
  <sheetData>
    <row r="1" spans="1:29" s="284" customFormat="1" ht="50.1" customHeight="1" x14ac:dyDescent="0.15">
      <c r="A1" s="575" t="s">
        <v>116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AA1" s="285" t="s">
        <v>117</v>
      </c>
    </row>
    <row r="2" spans="1:29" s="295" customFormat="1" ht="8.1" customHeight="1" x14ac:dyDescent="0.15">
      <c r="A2" s="286"/>
      <c r="B2" s="287"/>
      <c r="C2" s="287"/>
      <c r="D2" s="287"/>
      <c r="E2" s="287"/>
      <c r="F2" s="287"/>
      <c r="G2" s="288"/>
      <c r="H2" s="289"/>
      <c r="I2" s="290"/>
      <c r="J2" s="291"/>
      <c r="K2" s="292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93"/>
      <c r="W2" s="294"/>
      <c r="X2" s="294"/>
      <c r="Y2" s="294"/>
    </row>
    <row r="3" spans="1:29" ht="25.5" customHeight="1" thickBot="1" x14ac:dyDescent="0.2">
      <c r="A3" s="367" t="s">
        <v>118</v>
      </c>
      <c r="B3" s="367"/>
      <c r="C3" s="367"/>
      <c r="D3" s="288"/>
      <c r="E3" s="288"/>
      <c r="F3" s="288"/>
      <c r="G3" s="296"/>
      <c r="H3" s="297"/>
      <c r="I3" s="298"/>
      <c r="J3" s="299"/>
      <c r="K3" s="300"/>
      <c r="L3" s="293"/>
      <c r="M3" s="293"/>
      <c r="N3" s="293"/>
      <c r="O3" s="587"/>
      <c r="P3" s="587"/>
      <c r="Q3" s="293"/>
      <c r="R3" s="293"/>
      <c r="S3" s="588"/>
      <c r="T3" s="588"/>
      <c r="U3" s="293"/>
      <c r="V3" s="293"/>
      <c r="W3" s="293"/>
      <c r="X3" s="293"/>
      <c r="Y3" s="301" t="s">
        <v>119</v>
      </c>
    </row>
    <row r="4" spans="1:29" ht="25.5" customHeight="1" x14ac:dyDescent="0.15">
      <c r="A4" s="576" t="s">
        <v>120</v>
      </c>
      <c r="B4" s="577"/>
      <c r="C4" s="577"/>
      <c r="D4" s="577"/>
      <c r="E4" s="577"/>
      <c r="F4" s="577"/>
      <c r="G4" s="577"/>
      <c r="H4" s="368"/>
      <c r="I4" s="578" t="s">
        <v>173</v>
      </c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9"/>
    </row>
    <row r="5" spans="1:29" ht="39.950000000000003" customHeight="1" x14ac:dyDescent="0.15">
      <c r="A5" s="369" t="s">
        <v>121</v>
      </c>
      <c r="B5" s="303" t="s">
        <v>122</v>
      </c>
      <c r="C5" s="303" t="s">
        <v>123</v>
      </c>
      <c r="D5" s="304" t="s">
        <v>124</v>
      </c>
      <c r="E5" s="305"/>
      <c r="F5" s="305"/>
      <c r="G5" s="306" t="s">
        <v>125</v>
      </c>
      <c r="H5" s="307" t="s">
        <v>126</v>
      </c>
      <c r="I5" s="308" t="s">
        <v>89</v>
      </c>
      <c r="J5" s="309" t="s">
        <v>175</v>
      </c>
      <c r="K5" s="310" t="s">
        <v>174</v>
      </c>
      <c r="L5" s="580" t="s">
        <v>90</v>
      </c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2"/>
    </row>
    <row r="6" spans="1:29" ht="24.95" customHeight="1" x14ac:dyDescent="0.15">
      <c r="A6" s="583" t="s">
        <v>127</v>
      </c>
      <c r="B6" s="584"/>
      <c r="C6" s="584"/>
      <c r="D6" s="584"/>
      <c r="E6" s="584"/>
      <c r="F6" s="584"/>
      <c r="G6" s="585"/>
      <c r="H6" s="311"/>
      <c r="I6" s="312">
        <f>J6+K6</f>
        <v>12747328</v>
      </c>
      <c r="J6" s="312">
        <v>12745925</v>
      </c>
      <c r="K6" s="313">
        <f>K7</f>
        <v>1403</v>
      </c>
      <c r="L6" s="314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70"/>
      <c r="Z6" s="316"/>
      <c r="AA6" s="302">
        <v>5600</v>
      </c>
      <c r="AB6" s="302">
        <v>2700</v>
      </c>
      <c r="AC6" s="302">
        <f>AA6+AB6</f>
        <v>8300</v>
      </c>
    </row>
    <row r="7" spans="1:29" ht="24.95" customHeight="1" x14ac:dyDescent="0.15">
      <c r="A7" s="586" t="s">
        <v>106</v>
      </c>
      <c r="B7" s="573"/>
      <c r="C7" s="573"/>
      <c r="D7" s="573"/>
      <c r="E7" s="573"/>
      <c r="F7" s="573"/>
      <c r="G7" s="574"/>
      <c r="H7" s="317"/>
      <c r="I7" s="318">
        <f>J7+K7</f>
        <v>3978820</v>
      </c>
      <c r="J7" s="318">
        <v>3977417</v>
      </c>
      <c r="K7" s="319">
        <f>K8</f>
        <v>1403</v>
      </c>
      <c r="L7" s="320" t="s">
        <v>92</v>
      </c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71"/>
    </row>
    <row r="8" spans="1:29" ht="24.95" customHeight="1" x14ac:dyDescent="0.15">
      <c r="A8" s="372" t="s">
        <v>92</v>
      </c>
      <c r="B8" s="572" t="s">
        <v>107</v>
      </c>
      <c r="C8" s="573"/>
      <c r="D8" s="573"/>
      <c r="E8" s="573"/>
      <c r="F8" s="573"/>
      <c r="G8" s="574"/>
      <c r="H8" s="317"/>
      <c r="I8" s="318">
        <f>I9</f>
        <v>3322220</v>
      </c>
      <c r="J8" s="318">
        <v>3320817</v>
      </c>
      <c r="K8" s="322">
        <f>K9</f>
        <v>1403</v>
      </c>
      <c r="L8" s="320" t="s">
        <v>92</v>
      </c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71"/>
    </row>
    <row r="9" spans="1:29" ht="24.95" customHeight="1" x14ac:dyDescent="0.15">
      <c r="A9" s="373"/>
      <c r="B9" s="323" t="s">
        <v>92</v>
      </c>
      <c r="C9" s="572" t="s">
        <v>128</v>
      </c>
      <c r="D9" s="573"/>
      <c r="E9" s="573"/>
      <c r="F9" s="573"/>
      <c r="G9" s="574"/>
      <c r="H9" s="324"/>
      <c r="I9" s="325">
        <f>J9+K9</f>
        <v>3322220</v>
      </c>
      <c r="J9" s="325">
        <v>3320817</v>
      </c>
      <c r="K9" s="326">
        <f>K10</f>
        <v>1403</v>
      </c>
      <c r="L9" s="327" t="s">
        <v>92</v>
      </c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74"/>
    </row>
    <row r="10" spans="1:29" s="355" customFormat="1" ht="24.95" customHeight="1" x14ac:dyDescent="0.15">
      <c r="A10" s="376"/>
      <c r="B10" s="351"/>
      <c r="C10" s="351" t="s">
        <v>92</v>
      </c>
      <c r="D10" s="589" t="s">
        <v>130</v>
      </c>
      <c r="E10" s="590"/>
      <c r="F10" s="590"/>
      <c r="G10" s="591"/>
      <c r="H10" s="348"/>
      <c r="I10" s="349">
        <f>I11</f>
        <v>42403</v>
      </c>
      <c r="J10" s="329">
        <v>41000</v>
      </c>
      <c r="K10" s="350">
        <f>I10-J10</f>
        <v>1403</v>
      </c>
      <c r="L10" s="362" t="s">
        <v>92</v>
      </c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89"/>
    </row>
    <row r="11" spans="1:29" s="355" customFormat="1" ht="24.95" customHeight="1" x14ac:dyDescent="0.15">
      <c r="A11" s="376"/>
      <c r="B11" s="351"/>
      <c r="C11" s="351"/>
      <c r="D11" s="356" t="s">
        <v>92</v>
      </c>
      <c r="E11" s="334" t="s">
        <v>108</v>
      </c>
      <c r="F11" s="334" t="s">
        <v>109</v>
      </c>
      <c r="G11" s="357" t="s">
        <v>110</v>
      </c>
      <c r="H11" s="364"/>
      <c r="I11" s="329">
        <f>J11+K11</f>
        <v>42403</v>
      </c>
      <c r="J11" s="329">
        <v>41000</v>
      </c>
      <c r="K11" s="352">
        <f>K12</f>
        <v>1403</v>
      </c>
      <c r="L11" s="353" t="s">
        <v>92</v>
      </c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77"/>
    </row>
    <row r="12" spans="1:29" s="355" customFormat="1" ht="24.95" customHeight="1" x14ac:dyDescent="0.15">
      <c r="A12" s="376"/>
      <c r="B12" s="351"/>
      <c r="C12" s="351"/>
      <c r="D12" s="351"/>
      <c r="E12" s="334" t="s">
        <v>131</v>
      </c>
      <c r="F12" s="366">
        <v>2</v>
      </c>
      <c r="G12" s="335" t="s">
        <v>132</v>
      </c>
      <c r="H12" s="336"/>
      <c r="I12" s="332">
        <f>J12+K12</f>
        <v>6403</v>
      </c>
      <c r="J12" s="332">
        <v>5000</v>
      </c>
      <c r="K12" s="358">
        <f>Y12</f>
        <v>1403</v>
      </c>
      <c r="L12" s="359" t="s">
        <v>129</v>
      </c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78">
        <f>SUM(Y13:Y15)</f>
        <v>1403</v>
      </c>
    </row>
    <row r="13" spans="1:29" s="355" customFormat="1" ht="24.95" customHeight="1" x14ac:dyDescent="0.15">
      <c r="A13" s="376"/>
      <c r="B13" s="351"/>
      <c r="C13" s="351"/>
      <c r="D13" s="351"/>
      <c r="E13" s="365"/>
      <c r="F13" s="365"/>
      <c r="G13" s="337"/>
      <c r="H13" s="345"/>
      <c r="I13" s="333"/>
      <c r="J13" s="333"/>
      <c r="K13" s="361"/>
      <c r="L13" s="346" t="s">
        <v>171</v>
      </c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75">
        <v>676</v>
      </c>
    </row>
    <row r="14" spans="1:29" s="355" customFormat="1" ht="24.95" customHeight="1" x14ac:dyDescent="0.15">
      <c r="A14" s="376"/>
      <c r="B14" s="351"/>
      <c r="C14" s="351"/>
      <c r="D14" s="351"/>
      <c r="E14" s="365"/>
      <c r="F14" s="365"/>
      <c r="G14" s="337"/>
      <c r="H14" s="345"/>
      <c r="I14" s="333"/>
      <c r="J14" s="333"/>
      <c r="K14" s="361"/>
      <c r="L14" s="346" t="s">
        <v>172</v>
      </c>
      <c r="M14" s="347"/>
      <c r="N14" s="347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75">
        <v>727</v>
      </c>
    </row>
    <row r="15" spans="1:29" s="355" customFormat="1" ht="24.95" customHeight="1" thickBot="1" x14ac:dyDescent="0.2">
      <c r="A15" s="379"/>
      <c r="B15" s="380"/>
      <c r="C15" s="380"/>
      <c r="D15" s="380"/>
      <c r="E15" s="419"/>
      <c r="F15" s="420"/>
      <c r="G15" s="381"/>
      <c r="H15" s="382"/>
      <c r="I15" s="383"/>
      <c r="J15" s="383"/>
      <c r="K15" s="384"/>
      <c r="L15" s="385"/>
      <c r="M15" s="387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8"/>
      <c r="Z15" s="409"/>
    </row>
  </sheetData>
  <mergeCells count="11">
    <mergeCell ref="D10:G10"/>
    <mergeCell ref="B8:G8"/>
    <mergeCell ref="C9:G9"/>
    <mergeCell ref="A1:Y1"/>
    <mergeCell ref="A4:G4"/>
    <mergeCell ref="I4:Y4"/>
    <mergeCell ref="L5:Y5"/>
    <mergeCell ref="A6:G6"/>
    <mergeCell ref="A7:G7"/>
    <mergeCell ref="O3:P3"/>
    <mergeCell ref="S3:T3"/>
  </mergeCells>
  <phoneticPr fontId="11" type="noConversion"/>
  <printOptions horizontalCentered="1"/>
  <pageMargins left="0.31496062992125984" right="0.31496062992125984" top="0.59055118110236227" bottom="0.59055118110236227" header="0.31496062992125984" footer="0.31496062992125984"/>
  <pageSetup paperSize="9" scale="63" fitToHeight="0" orientation="landscape" r:id="rId1"/>
  <headerFoot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workbookViewId="0">
      <selection activeCell="P33" sqref="P33"/>
    </sheetView>
  </sheetViews>
  <sheetFormatPr defaultRowHeight="15.75" x14ac:dyDescent="0.15"/>
  <cols>
    <col min="1" max="1" width="8.88671875" style="410"/>
    <col min="2" max="2" width="12.44140625" style="410" bestFit="1" customWidth="1"/>
    <col min="3" max="3" width="8.88671875" style="410"/>
    <col min="4" max="4" width="10" style="410" customWidth="1"/>
    <col min="5" max="5" width="8.88671875" style="410"/>
    <col min="6" max="6" width="10.44140625" style="410" bestFit="1" customWidth="1"/>
    <col min="7" max="16384" width="8.88671875" style="410"/>
  </cols>
  <sheetData>
    <row r="2" spans="1:5" x14ac:dyDescent="0.15">
      <c r="A2" s="410" t="s">
        <v>149</v>
      </c>
    </row>
    <row r="4" spans="1:5" x14ac:dyDescent="0.15">
      <c r="A4" s="410" t="s">
        <v>150</v>
      </c>
      <c r="B4" s="410">
        <v>480000</v>
      </c>
      <c r="C4" s="411">
        <v>0.09</v>
      </c>
      <c r="D4" s="410">
        <f>B4*C4</f>
        <v>43200</v>
      </c>
    </row>
    <row r="5" spans="1:5" x14ac:dyDescent="0.15">
      <c r="A5" s="410" t="s">
        <v>151</v>
      </c>
      <c r="B5" s="410">
        <v>400000</v>
      </c>
      <c r="C5" s="411">
        <v>0.05</v>
      </c>
      <c r="D5" s="410">
        <f t="shared" ref="D5:D12" si="0">B5*C5</f>
        <v>20000</v>
      </c>
    </row>
    <row r="6" spans="1:5" x14ac:dyDescent="0.15">
      <c r="A6" s="410" t="s">
        <v>152</v>
      </c>
      <c r="B6" s="410">
        <f>105000+50000+535000</f>
        <v>690000</v>
      </c>
      <c r="C6" s="411">
        <v>0.05</v>
      </c>
      <c r="D6" s="410">
        <v>33000</v>
      </c>
    </row>
    <row r="7" spans="1:5" x14ac:dyDescent="0.15">
      <c r="A7" s="410" t="s">
        <v>153</v>
      </c>
      <c r="B7" s="410">
        <v>700000</v>
      </c>
      <c r="C7" s="411">
        <v>0.09</v>
      </c>
      <c r="D7" s="410">
        <f t="shared" si="0"/>
        <v>63000</v>
      </c>
    </row>
    <row r="8" spans="1:5" x14ac:dyDescent="0.15">
      <c r="A8" s="410" t="s">
        <v>154</v>
      </c>
      <c r="C8" s="411"/>
      <c r="D8" s="410">
        <v>11500</v>
      </c>
      <c r="E8" s="410" t="s">
        <v>161</v>
      </c>
    </row>
    <row r="9" spans="1:5" x14ac:dyDescent="0.15">
      <c r="A9" s="410" t="s">
        <v>155</v>
      </c>
      <c r="B9" s="410">
        <v>300000</v>
      </c>
      <c r="C9" s="412">
        <v>0.06</v>
      </c>
      <c r="D9" s="410">
        <f t="shared" si="0"/>
        <v>18000</v>
      </c>
    </row>
    <row r="10" spans="1:5" x14ac:dyDescent="0.15">
      <c r="A10" s="410" t="s">
        <v>156</v>
      </c>
      <c r="B10" s="410">
        <v>380000</v>
      </c>
      <c r="C10" s="411">
        <v>0.05</v>
      </c>
      <c r="D10" s="410">
        <f t="shared" si="0"/>
        <v>19000</v>
      </c>
    </row>
    <row r="11" spans="1:5" x14ac:dyDescent="0.15">
      <c r="A11" s="410" t="s">
        <v>157</v>
      </c>
      <c r="B11" s="410">
        <v>665260</v>
      </c>
      <c r="C11" s="411">
        <v>0.05</v>
      </c>
      <c r="D11" s="410">
        <f t="shared" si="0"/>
        <v>33263</v>
      </c>
      <c r="E11" s="410" t="s">
        <v>159</v>
      </c>
    </row>
    <row r="12" spans="1:5" x14ac:dyDescent="0.15">
      <c r="A12" s="410" t="s">
        <v>158</v>
      </c>
      <c r="B12" s="410">
        <v>569000</v>
      </c>
      <c r="C12" s="411">
        <v>0.05</v>
      </c>
      <c r="D12" s="410">
        <f t="shared" si="0"/>
        <v>28450</v>
      </c>
      <c r="E12" s="410" t="s">
        <v>159</v>
      </c>
    </row>
    <row r="13" spans="1:5" x14ac:dyDescent="0.15">
      <c r="D13" s="410">
        <f>SUM(D4:D12)</f>
        <v>269413</v>
      </c>
    </row>
    <row r="15" spans="1:5" x14ac:dyDescent="0.15">
      <c r="D15" s="410">
        <v>28450</v>
      </c>
      <c r="E15" s="410">
        <v>33263</v>
      </c>
    </row>
    <row r="16" spans="1:5" x14ac:dyDescent="0.15">
      <c r="D16" s="410">
        <f>D15/5%</f>
        <v>569000</v>
      </c>
      <c r="E16" s="410">
        <f>E15/5%</f>
        <v>665260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H20"/>
  <sheetViews>
    <sheetView view="pageBreakPreview" zoomScaleNormal="85" zoomScaleSheetLayoutView="100" workbookViewId="0">
      <selection activeCell="B10" sqref="B10"/>
    </sheetView>
  </sheetViews>
  <sheetFormatPr defaultRowHeight="13.5" x14ac:dyDescent="0.15"/>
  <cols>
    <col min="1" max="3" width="36.109375" customWidth="1"/>
    <col min="4" max="4" width="32.21875" customWidth="1"/>
    <col min="257" max="259" width="36.109375" customWidth="1"/>
    <col min="260" max="260" width="32.21875" customWidth="1"/>
    <col min="513" max="515" width="36.109375" customWidth="1"/>
    <col min="516" max="516" width="32.21875" customWidth="1"/>
    <col min="769" max="771" width="36.109375" customWidth="1"/>
    <col min="772" max="772" width="32.21875" customWidth="1"/>
    <col min="1025" max="1027" width="36.109375" customWidth="1"/>
    <col min="1028" max="1028" width="32.21875" customWidth="1"/>
    <col min="1281" max="1283" width="36.109375" customWidth="1"/>
    <col min="1284" max="1284" width="32.21875" customWidth="1"/>
    <col min="1537" max="1539" width="36.109375" customWidth="1"/>
    <col min="1540" max="1540" width="32.21875" customWidth="1"/>
    <col min="1793" max="1795" width="36.109375" customWidth="1"/>
    <col min="1796" max="1796" width="32.21875" customWidth="1"/>
    <col min="2049" max="2051" width="36.109375" customWidth="1"/>
    <col min="2052" max="2052" width="32.21875" customWidth="1"/>
    <col min="2305" max="2307" width="36.109375" customWidth="1"/>
    <col min="2308" max="2308" width="32.21875" customWidth="1"/>
    <col min="2561" max="2563" width="36.109375" customWidth="1"/>
    <col min="2564" max="2564" width="32.21875" customWidth="1"/>
    <col min="2817" max="2819" width="36.109375" customWidth="1"/>
    <col min="2820" max="2820" width="32.21875" customWidth="1"/>
    <col min="3073" max="3075" width="36.109375" customWidth="1"/>
    <col min="3076" max="3076" width="32.21875" customWidth="1"/>
    <col min="3329" max="3331" width="36.109375" customWidth="1"/>
    <col min="3332" max="3332" width="32.21875" customWidth="1"/>
    <col min="3585" max="3587" width="36.109375" customWidth="1"/>
    <col min="3588" max="3588" width="32.21875" customWidth="1"/>
    <col min="3841" max="3843" width="36.109375" customWidth="1"/>
    <col min="3844" max="3844" width="32.21875" customWidth="1"/>
    <col min="4097" max="4099" width="36.109375" customWidth="1"/>
    <col min="4100" max="4100" width="32.21875" customWidth="1"/>
    <col min="4353" max="4355" width="36.109375" customWidth="1"/>
    <col min="4356" max="4356" width="32.21875" customWidth="1"/>
    <col min="4609" max="4611" width="36.109375" customWidth="1"/>
    <col min="4612" max="4612" width="32.21875" customWidth="1"/>
    <col min="4865" max="4867" width="36.109375" customWidth="1"/>
    <col min="4868" max="4868" width="32.21875" customWidth="1"/>
    <col min="5121" max="5123" width="36.109375" customWidth="1"/>
    <col min="5124" max="5124" width="32.21875" customWidth="1"/>
    <col min="5377" max="5379" width="36.109375" customWidth="1"/>
    <col min="5380" max="5380" width="32.21875" customWidth="1"/>
    <col min="5633" max="5635" width="36.109375" customWidth="1"/>
    <col min="5636" max="5636" width="32.21875" customWidth="1"/>
    <col min="5889" max="5891" width="36.109375" customWidth="1"/>
    <col min="5892" max="5892" width="32.21875" customWidth="1"/>
    <col min="6145" max="6147" width="36.109375" customWidth="1"/>
    <col min="6148" max="6148" width="32.21875" customWidth="1"/>
    <col min="6401" max="6403" width="36.109375" customWidth="1"/>
    <col min="6404" max="6404" width="32.21875" customWidth="1"/>
    <col min="6657" max="6659" width="36.109375" customWidth="1"/>
    <col min="6660" max="6660" width="32.21875" customWidth="1"/>
    <col min="6913" max="6915" width="36.109375" customWidth="1"/>
    <col min="6916" max="6916" width="32.21875" customWidth="1"/>
    <col min="7169" max="7171" width="36.109375" customWidth="1"/>
    <col min="7172" max="7172" width="32.21875" customWidth="1"/>
    <col min="7425" max="7427" width="36.109375" customWidth="1"/>
    <col min="7428" max="7428" width="32.21875" customWidth="1"/>
    <col min="7681" max="7683" width="36.109375" customWidth="1"/>
    <col min="7684" max="7684" width="32.21875" customWidth="1"/>
    <col min="7937" max="7939" width="36.109375" customWidth="1"/>
    <col min="7940" max="7940" width="32.21875" customWidth="1"/>
    <col min="8193" max="8195" width="36.109375" customWidth="1"/>
    <col min="8196" max="8196" width="32.21875" customWidth="1"/>
    <col min="8449" max="8451" width="36.109375" customWidth="1"/>
    <col min="8452" max="8452" width="32.21875" customWidth="1"/>
    <col min="8705" max="8707" width="36.109375" customWidth="1"/>
    <col min="8708" max="8708" width="32.21875" customWidth="1"/>
    <col min="8961" max="8963" width="36.109375" customWidth="1"/>
    <col min="8964" max="8964" width="32.21875" customWidth="1"/>
    <col min="9217" max="9219" width="36.109375" customWidth="1"/>
    <col min="9220" max="9220" width="32.21875" customWidth="1"/>
    <col min="9473" max="9475" width="36.109375" customWidth="1"/>
    <col min="9476" max="9476" width="32.21875" customWidth="1"/>
    <col min="9729" max="9731" width="36.109375" customWidth="1"/>
    <col min="9732" max="9732" width="32.21875" customWidth="1"/>
    <col min="9985" max="9987" width="36.109375" customWidth="1"/>
    <col min="9988" max="9988" width="32.21875" customWidth="1"/>
    <col min="10241" max="10243" width="36.109375" customWidth="1"/>
    <col min="10244" max="10244" width="32.21875" customWidth="1"/>
    <col min="10497" max="10499" width="36.109375" customWidth="1"/>
    <col min="10500" max="10500" width="32.21875" customWidth="1"/>
    <col min="10753" max="10755" width="36.109375" customWidth="1"/>
    <col min="10756" max="10756" width="32.21875" customWidth="1"/>
    <col min="11009" max="11011" width="36.109375" customWidth="1"/>
    <col min="11012" max="11012" width="32.21875" customWidth="1"/>
    <col min="11265" max="11267" width="36.109375" customWidth="1"/>
    <col min="11268" max="11268" width="32.21875" customWidth="1"/>
    <col min="11521" max="11523" width="36.109375" customWidth="1"/>
    <col min="11524" max="11524" width="32.21875" customWidth="1"/>
    <col min="11777" max="11779" width="36.109375" customWidth="1"/>
    <col min="11780" max="11780" width="32.21875" customWidth="1"/>
    <col min="12033" max="12035" width="36.109375" customWidth="1"/>
    <col min="12036" max="12036" width="32.21875" customWidth="1"/>
    <col min="12289" max="12291" width="36.109375" customWidth="1"/>
    <col min="12292" max="12292" width="32.21875" customWidth="1"/>
    <col min="12545" max="12547" width="36.109375" customWidth="1"/>
    <col min="12548" max="12548" width="32.21875" customWidth="1"/>
    <col min="12801" max="12803" width="36.109375" customWidth="1"/>
    <col min="12804" max="12804" width="32.21875" customWidth="1"/>
    <col min="13057" max="13059" width="36.109375" customWidth="1"/>
    <col min="13060" max="13060" width="32.21875" customWidth="1"/>
    <col min="13313" max="13315" width="36.109375" customWidth="1"/>
    <col min="13316" max="13316" width="32.21875" customWidth="1"/>
    <col min="13569" max="13571" width="36.109375" customWidth="1"/>
    <col min="13572" max="13572" width="32.21875" customWidth="1"/>
    <col min="13825" max="13827" width="36.109375" customWidth="1"/>
    <col min="13828" max="13828" width="32.21875" customWidth="1"/>
    <col min="14081" max="14083" width="36.109375" customWidth="1"/>
    <col min="14084" max="14084" width="32.21875" customWidth="1"/>
    <col min="14337" max="14339" width="36.109375" customWidth="1"/>
    <col min="14340" max="14340" width="32.21875" customWidth="1"/>
    <col min="14593" max="14595" width="36.109375" customWidth="1"/>
    <col min="14596" max="14596" width="32.21875" customWidth="1"/>
    <col min="14849" max="14851" width="36.109375" customWidth="1"/>
    <col min="14852" max="14852" width="32.21875" customWidth="1"/>
    <col min="15105" max="15107" width="36.109375" customWidth="1"/>
    <col min="15108" max="15108" width="32.21875" customWidth="1"/>
    <col min="15361" max="15363" width="36.109375" customWidth="1"/>
    <col min="15364" max="15364" width="32.21875" customWidth="1"/>
    <col min="15617" max="15619" width="36.109375" customWidth="1"/>
    <col min="15620" max="15620" width="32.21875" customWidth="1"/>
    <col min="15873" max="15875" width="36.109375" customWidth="1"/>
    <col min="15876" max="15876" width="32.21875" customWidth="1"/>
    <col min="16129" max="16131" width="36.109375" customWidth="1"/>
    <col min="16132" max="16132" width="32.21875" customWidth="1"/>
  </cols>
  <sheetData>
    <row r="1" spans="1:8" ht="31.5" customHeight="1" x14ac:dyDescent="0.15">
      <c r="A1" s="428" t="s">
        <v>162</v>
      </c>
      <c r="B1" s="428"/>
      <c r="C1" s="428"/>
      <c r="D1" s="7"/>
      <c r="E1" s="7"/>
      <c r="F1" s="7"/>
      <c r="G1" s="7"/>
    </row>
    <row r="3" spans="1:8" x14ac:dyDescent="0.15">
      <c r="A3" s="427" t="s">
        <v>133</v>
      </c>
      <c r="B3" s="427"/>
      <c r="C3" s="427"/>
    </row>
    <row r="4" spans="1:8" x14ac:dyDescent="0.15">
      <c r="A4" s="120"/>
      <c r="B4" s="120"/>
      <c r="C4" s="120"/>
    </row>
    <row r="5" spans="1:8" ht="14.25" thickBot="1" x14ac:dyDescent="0.2">
      <c r="C5" s="9" t="s">
        <v>36</v>
      </c>
    </row>
    <row r="6" spans="1:8" ht="48" customHeight="1" thickBot="1" x14ac:dyDescent="0.2">
      <c r="A6" s="32" t="s">
        <v>37</v>
      </c>
      <c r="B6" s="33" t="s">
        <v>38</v>
      </c>
      <c r="C6" s="34" t="s">
        <v>39</v>
      </c>
    </row>
    <row r="7" spans="1:8" ht="48" customHeight="1" thickTop="1" x14ac:dyDescent="0.15">
      <c r="A7" s="35" t="s">
        <v>0</v>
      </c>
      <c r="B7" s="8">
        <v>15902314</v>
      </c>
      <c r="C7" s="37" t="s">
        <v>40</v>
      </c>
    </row>
    <row r="8" spans="1:8" ht="48" customHeight="1" x14ac:dyDescent="0.15">
      <c r="A8" s="35" t="s">
        <v>1</v>
      </c>
      <c r="B8" s="8">
        <v>12953763</v>
      </c>
      <c r="C8" s="429" t="s">
        <v>41</v>
      </c>
    </row>
    <row r="9" spans="1:8" ht="48" customHeight="1" thickBot="1" x14ac:dyDescent="0.2">
      <c r="A9" s="36" t="s">
        <v>2</v>
      </c>
      <c r="B9" s="245">
        <v>8544732</v>
      </c>
      <c r="C9" s="430"/>
      <c r="H9" s="45"/>
    </row>
    <row r="10" spans="1:8" x14ac:dyDescent="0.15">
      <c r="H10" s="45"/>
    </row>
    <row r="11" spans="1:8" x14ac:dyDescent="0.15">
      <c r="H11" s="45"/>
    </row>
    <row r="12" spans="1:8" ht="26.25" customHeight="1" x14ac:dyDescent="0.15">
      <c r="A12" s="427" t="s">
        <v>134</v>
      </c>
      <c r="B12" s="427"/>
      <c r="C12" s="427"/>
      <c r="D12" s="427"/>
    </row>
    <row r="14" spans="1:8" ht="13.5" customHeight="1" x14ac:dyDescent="0.15">
      <c r="A14" s="427" t="s">
        <v>42</v>
      </c>
      <c r="B14" s="427"/>
      <c r="C14" s="427"/>
      <c r="D14" s="1"/>
    </row>
    <row r="15" spans="1:8" x14ac:dyDescent="0.15">
      <c r="A15" s="427"/>
      <c r="B15" s="427"/>
      <c r="C15" s="427"/>
      <c r="D15" s="1"/>
    </row>
    <row r="16" spans="1:8" x14ac:dyDescent="0.15">
      <c r="A16" s="2"/>
      <c r="B16" s="2"/>
      <c r="C16" s="2"/>
    </row>
    <row r="17" spans="1:4" ht="23.25" customHeight="1" x14ac:dyDescent="0.15">
      <c r="A17" s="431" t="s">
        <v>112</v>
      </c>
      <c r="B17" s="431"/>
      <c r="C17" s="431"/>
      <c r="D17" s="1"/>
    </row>
    <row r="18" spans="1:4" ht="23.25" customHeight="1" x14ac:dyDescent="0.15">
      <c r="A18" s="431"/>
      <c r="B18" s="431"/>
      <c r="C18" s="431"/>
      <c r="D18" s="1"/>
    </row>
    <row r="19" spans="1:4" ht="6.75" customHeight="1" x14ac:dyDescent="0.15"/>
    <row r="20" spans="1:4" x14ac:dyDescent="0.15">
      <c r="A20" s="427" t="s">
        <v>43</v>
      </c>
      <c r="B20" s="427"/>
      <c r="C20" s="427"/>
      <c r="D20" s="427"/>
    </row>
  </sheetData>
  <mergeCells count="7">
    <mergeCell ref="A20:D20"/>
    <mergeCell ref="A1:C1"/>
    <mergeCell ref="A3:C3"/>
    <mergeCell ref="C8:C9"/>
    <mergeCell ref="A12:D12"/>
    <mergeCell ref="A14:C15"/>
    <mergeCell ref="A17:C18"/>
  </mergeCells>
  <phoneticPr fontId="11" type="noConversion"/>
  <printOptions horizontalCentered="1"/>
  <pageMargins left="0.31496062992125984" right="0.31496062992125984" top="0.98425196850393704" bottom="0.6692913385826772" header="0.39370078740157483" footer="0.3937007874015748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M35"/>
  <sheetViews>
    <sheetView view="pageBreakPreview" zoomScale="60" zoomScaleNormal="100" workbookViewId="0">
      <selection activeCell="J76" sqref="J76"/>
    </sheetView>
  </sheetViews>
  <sheetFormatPr defaultRowHeight="12" customHeight="1" x14ac:dyDescent="0.15"/>
  <cols>
    <col min="1" max="13" width="9.44140625" customWidth="1"/>
  </cols>
  <sheetData>
    <row r="1" spans="1:13" ht="12" customHeight="1" x14ac:dyDescent="0.15">
      <c r="A1" s="432" t="s">
        <v>3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4"/>
    </row>
    <row r="2" spans="1:13" ht="12" customHeight="1" x14ac:dyDescent="0.15">
      <c r="A2" s="435"/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7"/>
    </row>
    <row r="3" spans="1:13" ht="12" customHeight="1" x14ac:dyDescent="0.15">
      <c r="A3" s="435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7"/>
    </row>
    <row r="4" spans="1:13" ht="12" customHeight="1" x14ac:dyDescent="0.15">
      <c r="A4" s="435"/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7"/>
    </row>
    <row r="5" spans="1:13" ht="12" customHeight="1" x14ac:dyDescent="0.15">
      <c r="A5" s="435"/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7"/>
    </row>
    <row r="6" spans="1:13" ht="12" customHeight="1" x14ac:dyDescent="0.15">
      <c r="A6" s="435"/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7"/>
    </row>
    <row r="7" spans="1:13" ht="12" customHeight="1" x14ac:dyDescent="0.15">
      <c r="A7" s="435"/>
      <c r="B7" s="436"/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7"/>
    </row>
    <row r="8" spans="1:13" ht="12" customHeight="1" x14ac:dyDescent="0.15">
      <c r="A8" s="435"/>
      <c r="B8" s="436"/>
      <c r="C8" s="436"/>
      <c r="D8" s="436"/>
      <c r="E8" s="436"/>
      <c r="F8" s="436"/>
      <c r="G8" s="436"/>
      <c r="H8" s="436"/>
      <c r="I8" s="436"/>
      <c r="J8" s="436"/>
      <c r="K8" s="436"/>
      <c r="L8" s="436"/>
      <c r="M8" s="437"/>
    </row>
    <row r="9" spans="1:13" ht="12" customHeight="1" x14ac:dyDescent="0.15">
      <c r="A9" s="435"/>
      <c r="B9" s="436"/>
      <c r="C9" s="436"/>
      <c r="D9" s="436"/>
      <c r="E9" s="436"/>
      <c r="F9" s="436"/>
      <c r="G9" s="436"/>
      <c r="H9" s="426"/>
      <c r="I9" s="436"/>
      <c r="J9" s="436"/>
      <c r="K9" s="436"/>
      <c r="L9" s="436"/>
      <c r="M9" s="437"/>
    </row>
    <row r="10" spans="1:13" ht="12" customHeight="1" x14ac:dyDescent="0.15">
      <c r="A10" s="435"/>
      <c r="B10" s="436"/>
      <c r="C10" s="436"/>
      <c r="D10" s="436"/>
      <c r="E10" s="436"/>
      <c r="F10" s="436"/>
      <c r="G10" s="436"/>
      <c r="H10" s="426"/>
      <c r="I10" s="436"/>
      <c r="J10" s="436"/>
      <c r="K10" s="436"/>
      <c r="L10" s="436"/>
      <c r="M10" s="437"/>
    </row>
    <row r="11" spans="1:13" ht="12" customHeight="1" x14ac:dyDescent="0.15">
      <c r="A11" s="435"/>
      <c r="B11" s="436"/>
      <c r="C11" s="436"/>
      <c r="D11" s="436"/>
      <c r="E11" s="436"/>
      <c r="F11" s="436"/>
      <c r="G11" s="436"/>
      <c r="H11" s="426"/>
      <c r="I11" s="436"/>
      <c r="J11" s="436"/>
      <c r="K11" s="436"/>
      <c r="L11" s="436"/>
      <c r="M11" s="437"/>
    </row>
    <row r="12" spans="1:13" ht="12" customHeight="1" x14ac:dyDescent="0.15">
      <c r="A12" s="435"/>
      <c r="B12" s="436"/>
      <c r="C12" s="436"/>
      <c r="D12" s="436"/>
      <c r="E12" s="436"/>
      <c r="F12" s="436"/>
      <c r="G12" s="436"/>
      <c r="H12" s="436"/>
      <c r="I12" s="436"/>
      <c r="J12" s="436"/>
      <c r="K12" s="436"/>
      <c r="L12" s="436"/>
      <c r="M12" s="437"/>
    </row>
    <row r="13" spans="1:13" ht="12" customHeight="1" x14ac:dyDescent="0.15">
      <c r="A13" s="435"/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7"/>
    </row>
    <row r="14" spans="1:13" ht="12" customHeight="1" x14ac:dyDescent="0.15">
      <c r="A14" s="435"/>
      <c r="B14" s="436"/>
      <c r="C14" s="436"/>
      <c r="D14" s="436"/>
      <c r="E14" s="436"/>
      <c r="F14" s="436"/>
      <c r="G14" s="436"/>
      <c r="H14" s="436"/>
      <c r="I14" s="436"/>
      <c r="J14" s="436"/>
      <c r="K14" s="436"/>
      <c r="L14" s="436"/>
      <c r="M14" s="437"/>
    </row>
    <row r="15" spans="1:13" ht="12" customHeight="1" x14ac:dyDescent="0.15">
      <c r="A15" s="435"/>
      <c r="B15" s="436"/>
      <c r="C15" s="436"/>
      <c r="D15" s="436"/>
      <c r="E15" s="436"/>
      <c r="F15" s="436"/>
      <c r="G15" s="436"/>
      <c r="H15" s="436"/>
      <c r="I15" s="436"/>
      <c r="J15" s="436"/>
      <c r="K15" s="436"/>
      <c r="L15" s="436"/>
      <c r="M15" s="437"/>
    </row>
    <row r="16" spans="1:13" ht="12" customHeight="1" x14ac:dyDescent="0.15">
      <c r="A16" s="435"/>
      <c r="B16" s="436"/>
      <c r="C16" s="436"/>
      <c r="D16" s="436"/>
      <c r="E16" s="436"/>
      <c r="F16" s="436"/>
      <c r="G16" s="436"/>
      <c r="H16" s="436"/>
      <c r="I16" s="436"/>
      <c r="J16" s="436"/>
      <c r="K16" s="436"/>
      <c r="L16" s="436"/>
      <c r="M16" s="437"/>
    </row>
    <row r="17" spans="1:13" ht="12" customHeight="1" x14ac:dyDescent="0.15">
      <c r="A17" s="435"/>
      <c r="B17" s="436"/>
      <c r="C17" s="436"/>
      <c r="D17" s="436"/>
      <c r="E17" s="436"/>
      <c r="F17" s="436"/>
      <c r="G17" s="436"/>
      <c r="H17" s="436"/>
      <c r="I17" s="436"/>
      <c r="J17" s="436"/>
      <c r="K17" s="436"/>
      <c r="L17" s="436"/>
      <c r="M17" s="437"/>
    </row>
    <row r="18" spans="1:13" ht="12" customHeight="1" x14ac:dyDescent="0.15">
      <c r="A18" s="435"/>
      <c r="B18" s="436"/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7"/>
    </row>
    <row r="19" spans="1:13" ht="12" customHeight="1" x14ac:dyDescent="0.15">
      <c r="A19" s="435"/>
      <c r="B19" s="436"/>
      <c r="C19" s="436"/>
      <c r="D19" s="436"/>
      <c r="E19" s="436"/>
      <c r="F19" s="436"/>
      <c r="G19" s="436"/>
      <c r="H19" s="436"/>
      <c r="I19" s="436"/>
      <c r="J19" s="436"/>
      <c r="K19" s="436"/>
      <c r="L19" s="436"/>
      <c r="M19" s="437"/>
    </row>
    <row r="20" spans="1:13" ht="12" customHeight="1" x14ac:dyDescent="0.15">
      <c r="A20" s="435"/>
      <c r="B20" s="436"/>
      <c r="C20" s="436"/>
      <c r="D20" s="436"/>
      <c r="E20" s="436"/>
      <c r="F20" s="436"/>
      <c r="G20" s="436"/>
      <c r="H20" s="436"/>
      <c r="I20" s="436"/>
      <c r="J20" s="436"/>
      <c r="K20" s="436"/>
      <c r="L20" s="436"/>
      <c r="M20" s="437"/>
    </row>
    <row r="21" spans="1:13" ht="12" customHeight="1" x14ac:dyDescent="0.15">
      <c r="A21" s="435"/>
      <c r="B21" s="436"/>
      <c r="C21" s="436"/>
      <c r="D21" s="436"/>
      <c r="E21" s="436"/>
      <c r="F21" s="436"/>
      <c r="G21" s="436"/>
      <c r="H21" s="436"/>
      <c r="I21" s="436"/>
      <c r="J21" s="436"/>
      <c r="K21" s="436"/>
      <c r="L21" s="436"/>
      <c r="M21" s="437"/>
    </row>
    <row r="22" spans="1:13" ht="12" customHeight="1" x14ac:dyDescent="0.15">
      <c r="A22" s="435"/>
      <c r="B22" s="436"/>
      <c r="C22" s="436"/>
      <c r="D22" s="436"/>
      <c r="E22" s="436"/>
      <c r="F22" s="436"/>
      <c r="G22" s="436"/>
      <c r="H22" s="436"/>
      <c r="I22" s="436"/>
      <c r="J22" s="436"/>
      <c r="K22" s="436"/>
      <c r="L22" s="436"/>
      <c r="M22" s="437"/>
    </row>
    <row r="23" spans="1:13" ht="12" customHeight="1" x14ac:dyDescent="0.15">
      <c r="A23" s="435"/>
      <c r="B23" s="436"/>
      <c r="C23" s="436"/>
      <c r="D23" s="436"/>
      <c r="E23" s="436"/>
      <c r="F23" s="436"/>
      <c r="G23" s="436"/>
      <c r="H23" s="436"/>
      <c r="I23" s="436"/>
      <c r="J23" s="436"/>
      <c r="K23" s="436"/>
      <c r="L23" s="436"/>
      <c r="M23" s="437"/>
    </row>
    <row r="24" spans="1:13" ht="12" customHeight="1" x14ac:dyDescent="0.15">
      <c r="A24" s="435"/>
      <c r="B24" s="436"/>
      <c r="C24" s="436"/>
      <c r="D24" s="436"/>
      <c r="E24" s="436"/>
      <c r="F24" s="436"/>
      <c r="G24" s="436"/>
      <c r="H24" s="436"/>
      <c r="I24" s="436"/>
      <c r="J24" s="436"/>
      <c r="K24" s="436"/>
      <c r="L24" s="436"/>
      <c r="M24" s="437"/>
    </row>
    <row r="25" spans="1:13" ht="12" customHeight="1" x14ac:dyDescent="0.15">
      <c r="A25" s="435"/>
      <c r="B25" s="436"/>
      <c r="C25" s="436"/>
      <c r="D25" s="436"/>
      <c r="E25" s="436"/>
      <c r="F25" s="436"/>
      <c r="G25" s="436"/>
      <c r="H25" s="436"/>
      <c r="I25" s="436"/>
      <c r="J25" s="436"/>
      <c r="K25" s="436"/>
      <c r="L25" s="436"/>
      <c r="M25" s="437"/>
    </row>
    <row r="26" spans="1:13" ht="12" customHeight="1" x14ac:dyDescent="0.15">
      <c r="A26" s="435"/>
      <c r="B26" s="436"/>
      <c r="C26" s="436"/>
      <c r="D26" s="436"/>
      <c r="E26" s="436"/>
      <c r="F26" s="436"/>
      <c r="G26" s="436"/>
      <c r="H26" s="436"/>
      <c r="I26" s="436"/>
      <c r="J26" s="436"/>
      <c r="K26" s="436"/>
      <c r="L26" s="436"/>
      <c r="M26" s="437"/>
    </row>
    <row r="27" spans="1:13" ht="12" customHeight="1" x14ac:dyDescent="0.15">
      <c r="A27" s="435"/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L27" s="436"/>
      <c r="M27" s="437"/>
    </row>
    <row r="28" spans="1:13" ht="12" customHeight="1" x14ac:dyDescent="0.15">
      <c r="A28" s="435"/>
      <c r="B28" s="436"/>
      <c r="C28" s="436"/>
      <c r="D28" s="436"/>
      <c r="E28" s="436"/>
      <c r="F28" s="436"/>
      <c r="G28" s="436"/>
      <c r="H28" s="436"/>
      <c r="I28" s="436"/>
      <c r="J28" s="436"/>
      <c r="K28" s="436"/>
      <c r="L28" s="436"/>
      <c r="M28" s="437"/>
    </row>
    <row r="29" spans="1:13" ht="12" customHeight="1" x14ac:dyDescent="0.15">
      <c r="A29" s="435"/>
      <c r="B29" s="436"/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7"/>
    </row>
    <row r="30" spans="1:13" ht="12" customHeight="1" x14ac:dyDescent="0.15">
      <c r="A30" s="435"/>
      <c r="B30" s="436"/>
      <c r="C30" s="436"/>
      <c r="D30" s="436"/>
      <c r="E30" s="436"/>
      <c r="F30" s="436"/>
      <c r="G30" s="436"/>
      <c r="H30" s="436"/>
      <c r="I30" s="436"/>
      <c r="J30" s="436"/>
      <c r="K30" s="436"/>
      <c r="L30" s="436"/>
      <c r="M30" s="437"/>
    </row>
    <row r="31" spans="1:13" ht="12" customHeight="1" x14ac:dyDescent="0.15">
      <c r="A31" s="435"/>
      <c r="B31" s="436"/>
      <c r="C31" s="436"/>
      <c r="D31" s="436"/>
      <c r="E31" s="436"/>
      <c r="F31" s="436"/>
      <c r="G31" s="436"/>
      <c r="H31" s="436"/>
      <c r="I31" s="436"/>
      <c r="J31" s="436"/>
      <c r="K31" s="436"/>
      <c r="L31" s="436"/>
      <c r="M31" s="437"/>
    </row>
    <row r="32" spans="1:13" ht="12" customHeight="1" x14ac:dyDescent="0.15">
      <c r="A32" s="435"/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7"/>
    </row>
    <row r="33" spans="1:13" ht="12" customHeight="1" x14ac:dyDescent="0.15">
      <c r="A33" s="435"/>
      <c r="B33" s="436"/>
      <c r="C33" s="436"/>
      <c r="D33" s="436"/>
      <c r="E33" s="436"/>
      <c r="F33" s="436"/>
      <c r="G33" s="436"/>
      <c r="H33" s="436"/>
      <c r="I33" s="436"/>
      <c r="J33" s="436"/>
      <c r="K33" s="436"/>
      <c r="L33" s="436"/>
      <c r="M33" s="437"/>
    </row>
    <row r="34" spans="1:13" ht="12" customHeight="1" x14ac:dyDescent="0.15">
      <c r="A34" s="435"/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7"/>
    </row>
    <row r="35" spans="1:13" ht="59.25" customHeight="1" thickBot="1" x14ac:dyDescent="0.2">
      <c r="A35" s="438"/>
      <c r="B35" s="439"/>
      <c r="C35" s="439"/>
      <c r="D35" s="439"/>
      <c r="E35" s="439"/>
      <c r="F35" s="439"/>
      <c r="G35" s="439"/>
      <c r="H35" s="439"/>
      <c r="I35" s="439"/>
      <c r="J35" s="439"/>
      <c r="K35" s="439"/>
      <c r="L35" s="439"/>
      <c r="M35" s="440"/>
    </row>
  </sheetData>
  <mergeCells count="1">
    <mergeCell ref="A1:M35"/>
  </mergeCells>
  <phoneticPr fontId="11" type="noConversion"/>
  <printOptions horizontalCentered="1"/>
  <pageMargins left="0.31496062992125984" right="0.31496062992125984" top="0.98425196850393704" bottom="0.6692913385826772" header="0.39370078740157483" footer="0.39370078740157483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O24"/>
  <sheetViews>
    <sheetView view="pageBreakPreview" zoomScaleNormal="100" zoomScaleSheetLayoutView="100" workbookViewId="0">
      <selection activeCell="N15" sqref="N15"/>
    </sheetView>
  </sheetViews>
  <sheetFormatPr defaultRowHeight="13.5" x14ac:dyDescent="0.15"/>
  <cols>
    <col min="1" max="1" width="20.44140625" style="11" customWidth="1"/>
    <col min="2" max="7" width="14.44140625" customWidth="1"/>
    <col min="8" max="8" width="14.77734375" customWidth="1"/>
    <col min="9" max="9" width="2.6640625" customWidth="1"/>
    <col min="257" max="257" width="20.44140625" customWidth="1"/>
    <col min="258" max="263" width="14.44140625" customWidth="1"/>
    <col min="264" max="264" width="14.77734375" customWidth="1"/>
    <col min="265" max="265" width="2.6640625" customWidth="1"/>
    <col min="513" max="513" width="20.44140625" customWidth="1"/>
    <col min="514" max="519" width="14.44140625" customWidth="1"/>
    <col min="520" max="520" width="14.77734375" customWidth="1"/>
    <col min="521" max="521" width="2.6640625" customWidth="1"/>
    <col min="769" max="769" width="20.44140625" customWidth="1"/>
    <col min="770" max="775" width="14.44140625" customWidth="1"/>
    <col min="776" max="776" width="14.77734375" customWidth="1"/>
    <col min="777" max="777" width="2.6640625" customWidth="1"/>
    <col min="1025" max="1025" width="20.44140625" customWidth="1"/>
    <col min="1026" max="1031" width="14.44140625" customWidth="1"/>
    <col min="1032" max="1032" width="14.77734375" customWidth="1"/>
    <col min="1033" max="1033" width="2.6640625" customWidth="1"/>
    <col min="1281" max="1281" width="20.44140625" customWidth="1"/>
    <col min="1282" max="1287" width="14.44140625" customWidth="1"/>
    <col min="1288" max="1288" width="14.77734375" customWidth="1"/>
    <col min="1289" max="1289" width="2.6640625" customWidth="1"/>
    <col min="1537" max="1537" width="20.44140625" customWidth="1"/>
    <col min="1538" max="1543" width="14.44140625" customWidth="1"/>
    <col min="1544" max="1544" width="14.77734375" customWidth="1"/>
    <col min="1545" max="1545" width="2.6640625" customWidth="1"/>
    <col min="1793" max="1793" width="20.44140625" customWidth="1"/>
    <col min="1794" max="1799" width="14.44140625" customWidth="1"/>
    <col min="1800" max="1800" width="14.77734375" customWidth="1"/>
    <col min="1801" max="1801" width="2.6640625" customWidth="1"/>
    <col min="2049" max="2049" width="20.44140625" customWidth="1"/>
    <col min="2050" max="2055" width="14.44140625" customWidth="1"/>
    <col min="2056" max="2056" width="14.77734375" customWidth="1"/>
    <col min="2057" max="2057" width="2.6640625" customWidth="1"/>
    <col min="2305" max="2305" width="20.44140625" customWidth="1"/>
    <col min="2306" max="2311" width="14.44140625" customWidth="1"/>
    <col min="2312" max="2312" width="14.77734375" customWidth="1"/>
    <col min="2313" max="2313" width="2.6640625" customWidth="1"/>
    <col min="2561" max="2561" width="20.44140625" customWidth="1"/>
    <col min="2562" max="2567" width="14.44140625" customWidth="1"/>
    <col min="2568" max="2568" width="14.77734375" customWidth="1"/>
    <col min="2569" max="2569" width="2.6640625" customWidth="1"/>
    <col min="2817" max="2817" width="20.44140625" customWidth="1"/>
    <col min="2818" max="2823" width="14.44140625" customWidth="1"/>
    <col min="2824" max="2824" width="14.77734375" customWidth="1"/>
    <col min="2825" max="2825" width="2.6640625" customWidth="1"/>
    <col min="3073" max="3073" width="20.44140625" customWidth="1"/>
    <col min="3074" max="3079" width="14.44140625" customWidth="1"/>
    <col min="3080" max="3080" width="14.77734375" customWidth="1"/>
    <col min="3081" max="3081" width="2.6640625" customWidth="1"/>
    <col min="3329" max="3329" width="20.44140625" customWidth="1"/>
    <col min="3330" max="3335" width="14.44140625" customWidth="1"/>
    <col min="3336" max="3336" width="14.77734375" customWidth="1"/>
    <col min="3337" max="3337" width="2.6640625" customWidth="1"/>
    <col min="3585" max="3585" width="20.44140625" customWidth="1"/>
    <col min="3586" max="3591" width="14.44140625" customWidth="1"/>
    <col min="3592" max="3592" width="14.77734375" customWidth="1"/>
    <col min="3593" max="3593" width="2.6640625" customWidth="1"/>
    <col min="3841" max="3841" width="20.44140625" customWidth="1"/>
    <col min="3842" max="3847" width="14.44140625" customWidth="1"/>
    <col min="3848" max="3848" width="14.77734375" customWidth="1"/>
    <col min="3849" max="3849" width="2.6640625" customWidth="1"/>
    <col min="4097" max="4097" width="20.44140625" customWidth="1"/>
    <col min="4098" max="4103" width="14.44140625" customWidth="1"/>
    <col min="4104" max="4104" width="14.77734375" customWidth="1"/>
    <col min="4105" max="4105" width="2.6640625" customWidth="1"/>
    <col min="4353" max="4353" width="20.44140625" customWidth="1"/>
    <col min="4354" max="4359" width="14.44140625" customWidth="1"/>
    <col min="4360" max="4360" width="14.77734375" customWidth="1"/>
    <col min="4361" max="4361" width="2.6640625" customWidth="1"/>
    <col min="4609" max="4609" width="20.44140625" customWidth="1"/>
    <col min="4610" max="4615" width="14.44140625" customWidth="1"/>
    <col min="4616" max="4616" width="14.77734375" customWidth="1"/>
    <col min="4617" max="4617" width="2.6640625" customWidth="1"/>
    <col min="4865" max="4865" width="20.44140625" customWidth="1"/>
    <col min="4866" max="4871" width="14.44140625" customWidth="1"/>
    <col min="4872" max="4872" width="14.77734375" customWidth="1"/>
    <col min="4873" max="4873" width="2.6640625" customWidth="1"/>
    <col min="5121" max="5121" width="20.44140625" customWidth="1"/>
    <col min="5122" max="5127" width="14.44140625" customWidth="1"/>
    <col min="5128" max="5128" width="14.77734375" customWidth="1"/>
    <col min="5129" max="5129" width="2.6640625" customWidth="1"/>
    <col min="5377" max="5377" width="20.44140625" customWidth="1"/>
    <col min="5378" max="5383" width="14.44140625" customWidth="1"/>
    <col min="5384" max="5384" width="14.77734375" customWidth="1"/>
    <col min="5385" max="5385" width="2.6640625" customWidth="1"/>
    <col min="5633" max="5633" width="20.44140625" customWidth="1"/>
    <col min="5634" max="5639" width="14.44140625" customWidth="1"/>
    <col min="5640" max="5640" width="14.77734375" customWidth="1"/>
    <col min="5641" max="5641" width="2.6640625" customWidth="1"/>
    <col min="5889" max="5889" width="20.44140625" customWidth="1"/>
    <col min="5890" max="5895" width="14.44140625" customWidth="1"/>
    <col min="5896" max="5896" width="14.77734375" customWidth="1"/>
    <col min="5897" max="5897" width="2.6640625" customWidth="1"/>
    <col min="6145" max="6145" width="20.44140625" customWidth="1"/>
    <col min="6146" max="6151" width="14.44140625" customWidth="1"/>
    <col min="6152" max="6152" width="14.77734375" customWidth="1"/>
    <col min="6153" max="6153" width="2.6640625" customWidth="1"/>
    <col min="6401" max="6401" width="20.44140625" customWidth="1"/>
    <col min="6402" max="6407" width="14.44140625" customWidth="1"/>
    <col min="6408" max="6408" width="14.77734375" customWidth="1"/>
    <col min="6409" max="6409" width="2.6640625" customWidth="1"/>
    <col min="6657" max="6657" width="20.44140625" customWidth="1"/>
    <col min="6658" max="6663" width="14.44140625" customWidth="1"/>
    <col min="6664" max="6664" width="14.77734375" customWidth="1"/>
    <col min="6665" max="6665" width="2.6640625" customWidth="1"/>
    <col min="6913" max="6913" width="20.44140625" customWidth="1"/>
    <col min="6914" max="6919" width="14.44140625" customWidth="1"/>
    <col min="6920" max="6920" width="14.77734375" customWidth="1"/>
    <col min="6921" max="6921" width="2.6640625" customWidth="1"/>
    <col min="7169" max="7169" width="20.44140625" customWidth="1"/>
    <col min="7170" max="7175" width="14.44140625" customWidth="1"/>
    <col min="7176" max="7176" width="14.77734375" customWidth="1"/>
    <col min="7177" max="7177" width="2.6640625" customWidth="1"/>
    <col min="7425" max="7425" width="20.44140625" customWidth="1"/>
    <col min="7426" max="7431" width="14.44140625" customWidth="1"/>
    <col min="7432" max="7432" width="14.77734375" customWidth="1"/>
    <col min="7433" max="7433" width="2.6640625" customWidth="1"/>
    <col min="7681" max="7681" width="20.44140625" customWidth="1"/>
    <col min="7682" max="7687" width="14.44140625" customWidth="1"/>
    <col min="7688" max="7688" width="14.77734375" customWidth="1"/>
    <col min="7689" max="7689" width="2.6640625" customWidth="1"/>
    <col min="7937" max="7937" width="20.44140625" customWidth="1"/>
    <col min="7938" max="7943" width="14.44140625" customWidth="1"/>
    <col min="7944" max="7944" width="14.77734375" customWidth="1"/>
    <col min="7945" max="7945" width="2.6640625" customWidth="1"/>
    <col min="8193" max="8193" width="20.44140625" customWidth="1"/>
    <col min="8194" max="8199" width="14.44140625" customWidth="1"/>
    <col min="8200" max="8200" width="14.77734375" customWidth="1"/>
    <col min="8201" max="8201" width="2.6640625" customWidth="1"/>
    <col min="8449" max="8449" width="20.44140625" customWidth="1"/>
    <col min="8450" max="8455" width="14.44140625" customWidth="1"/>
    <col min="8456" max="8456" width="14.77734375" customWidth="1"/>
    <col min="8457" max="8457" width="2.6640625" customWidth="1"/>
    <col min="8705" max="8705" width="20.44140625" customWidth="1"/>
    <col min="8706" max="8711" width="14.44140625" customWidth="1"/>
    <col min="8712" max="8712" width="14.77734375" customWidth="1"/>
    <col min="8713" max="8713" width="2.6640625" customWidth="1"/>
    <col min="8961" max="8961" width="20.44140625" customWidth="1"/>
    <col min="8962" max="8967" width="14.44140625" customWidth="1"/>
    <col min="8968" max="8968" width="14.77734375" customWidth="1"/>
    <col min="8969" max="8969" width="2.6640625" customWidth="1"/>
    <col min="9217" max="9217" width="20.44140625" customWidth="1"/>
    <col min="9218" max="9223" width="14.44140625" customWidth="1"/>
    <col min="9224" max="9224" width="14.77734375" customWidth="1"/>
    <col min="9225" max="9225" width="2.6640625" customWidth="1"/>
    <col min="9473" max="9473" width="20.44140625" customWidth="1"/>
    <col min="9474" max="9479" width="14.44140625" customWidth="1"/>
    <col min="9480" max="9480" width="14.77734375" customWidth="1"/>
    <col min="9481" max="9481" width="2.6640625" customWidth="1"/>
    <col min="9729" max="9729" width="20.44140625" customWidth="1"/>
    <col min="9730" max="9735" width="14.44140625" customWidth="1"/>
    <col min="9736" max="9736" width="14.77734375" customWidth="1"/>
    <col min="9737" max="9737" width="2.6640625" customWidth="1"/>
    <col min="9985" max="9985" width="20.44140625" customWidth="1"/>
    <col min="9986" max="9991" width="14.44140625" customWidth="1"/>
    <col min="9992" max="9992" width="14.77734375" customWidth="1"/>
    <col min="9993" max="9993" width="2.6640625" customWidth="1"/>
    <col min="10241" max="10241" width="20.44140625" customWidth="1"/>
    <col min="10242" max="10247" width="14.44140625" customWidth="1"/>
    <col min="10248" max="10248" width="14.77734375" customWidth="1"/>
    <col min="10249" max="10249" width="2.6640625" customWidth="1"/>
    <col min="10497" max="10497" width="20.44140625" customWidth="1"/>
    <col min="10498" max="10503" width="14.44140625" customWidth="1"/>
    <col min="10504" max="10504" width="14.77734375" customWidth="1"/>
    <col min="10505" max="10505" width="2.6640625" customWidth="1"/>
    <col min="10753" max="10753" width="20.44140625" customWidth="1"/>
    <col min="10754" max="10759" width="14.44140625" customWidth="1"/>
    <col min="10760" max="10760" width="14.77734375" customWidth="1"/>
    <col min="10761" max="10761" width="2.6640625" customWidth="1"/>
    <col min="11009" max="11009" width="20.44140625" customWidth="1"/>
    <col min="11010" max="11015" width="14.44140625" customWidth="1"/>
    <col min="11016" max="11016" width="14.77734375" customWidth="1"/>
    <col min="11017" max="11017" width="2.6640625" customWidth="1"/>
    <col min="11265" max="11265" width="20.44140625" customWidth="1"/>
    <col min="11266" max="11271" width="14.44140625" customWidth="1"/>
    <col min="11272" max="11272" width="14.77734375" customWidth="1"/>
    <col min="11273" max="11273" width="2.6640625" customWidth="1"/>
    <col min="11521" max="11521" width="20.44140625" customWidth="1"/>
    <col min="11522" max="11527" width="14.44140625" customWidth="1"/>
    <col min="11528" max="11528" width="14.77734375" customWidth="1"/>
    <col min="11529" max="11529" width="2.6640625" customWidth="1"/>
    <col min="11777" max="11777" width="20.44140625" customWidth="1"/>
    <col min="11778" max="11783" width="14.44140625" customWidth="1"/>
    <col min="11784" max="11784" width="14.77734375" customWidth="1"/>
    <col min="11785" max="11785" width="2.6640625" customWidth="1"/>
    <col min="12033" max="12033" width="20.44140625" customWidth="1"/>
    <col min="12034" max="12039" width="14.44140625" customWidth="1"/>
    <col min="12040" max="12040" width="14.77734375" customWidth="1"/>
    <col min="12041" max="12041" width="2.6640625" customWidth="1"/>
    <col min="12289" max="12289" width="20.44140625" customWidth="1"/>
    <col min="12290" max="12295" width="14.44140625" customWidth="1"/>
    <col min="12296" max="12296" width="14.77734375" customWidth="1"/>
    <col min="12297" max="12297" width="2.6640625" customWidth="1"/>
    <col min="12545" max="12545" width="20.44140625" customWidth="1"/>
    <col min="12546" max="12551" width="14.44140625" customWidth="1"/>
    <col min="12552" max="12552" width="14.77734375" customWidth="1"/>
    <col min="12553" max="12553" width="2.6640625" customWidth="1"/>
    <col min="12801" max="12801" width="20.44140625" customWidth="1"/>
    <col min="12802" max="12807" width="14.44140625" customWidth="1"/>
    <col min="12808" max="12808" width="14.77734375" customWidth="1"/>
    <col min="12809" max="12809" width="2.6640625" customWidth="1"/>
    <col min="13057" max="13057" width="20.44140625" customWidth="1"/>
    <col min="13058" max="13063" width="14.44140625" customWidth="1"/>
    <col min="13064" max="13064" width="14.77734375" customWidth="1"/>
    <col min="13065" max="13065" width="2.6640625" customWidth="1"/>
    <col min="13313" max="13313" width="20.44140625" customWidth="1"/>
    <col min="13314" max="13319" width="14.44140625" customWidth="1"/>
    <col min="13320" max="13320" width="14.77734375" customWidth="1"/>
    <col min="13321" max="13321" width="2.6640625" customWidth="1"/>
    <col min="13569" max="13569" width="20.44140625" customWidth="1"/>
    <col min="13570" max="13575" width="14.44140625" customWidth="1"/>
    <col min="13576" max="13576" width="14.77734375" customWidth="1"/>
    <col min="13577" max="13577" width="2.6640625" customWidth="1"/>
    <col min="13825" max="13825" width="20.44140625" customWidth="1"/>
    <col min="13826" max="13831" width="14.44140625" customWidth="1"/>
    <col min="13832" max="13832" width="14.77734375" customWidth="1"/>
    <col min="13833" max="13833" width="2.6640625" customWidth="1"/>
    <col min="14081" max="14081" width="20.44140625" customWidth="1"/>
    <col min="14082" max="14087" width="14.44140625" customWidth="1"/>
    <col min="14088" max="14088" width="14.77734375" customWidth="1"/>
    <col min="14089" max="14089" width="2.6640625" customWidth="1"/>
    <col min="14337" max="14337" width="20.44140625" customWidth="1"/>
    <col min="14338" max="14343" width="14.44140625" customWidth="1"/>
    <col min="14344" max="14344" width="14.77734375" customWidth="1"/>
    <col min="14345" max="14345" width="2.6640625" customWidth="1"/>
    <col min="14593" max="14593" width="20.44140625" customWidth="1"/>
    <col min="14594" max="14599" width="14.44140625" customWidth="1"/>
    <col min="14600" max="14600" width="14.77734375" customWidth="1"/>
    <col min="14601" max="14601" width="2.6640625" customWidth="1"/>
    <col min="14849" max="14849" width="20.44140625" customWidth="1"/>
    <col min="14850" max="14855" width="14.44140625" customWidth="1"/>
    <col min="14856" max="14856" width="14.77734375" customWidth="1"/>
    <col min="14857" max="14857" width="2.6640625" customWidth="1"/>
    <col min="15105" max="15105" width="20.44140625" customWidth="1"/>
    <col min="15106" max="15111" width="14.44140625" customWidth="1"/>
    <col min="15112" max="15112" width="14.77734375" customWidth="1"/>
    <col min="15113" max="15113" width="2.6640625" customWidth="1"/>
    <col min="15361" max="15361" width="20.44140625" customWidth="1"/>
    <col min="15362" max="15367" width="14.44140625" customWidth="1"/>
    <col min="15368" max="15368" width="14.77734375" customWidth="1"/>
    <col min="15369" max="15369" width="2.6640625" customWidth="1"/>
    <col min="15617" max="15617" width="20.44140625" customWidth="1"/>
    <col min="15618" max="15623" width="14.44140625" customWidth="1"/>
    <col min="15624" max="15624" width="14.77734375" customWidth="1"/>
    <col min="15625" max="15625" width="2.6640625" customWidth="1"/>
    <col min="15873" max="15873" width="20.44140625" customWidth="1"/>
    <col min="15874" max="15879" width="14.44140625" customWidth="1"/>
    <col min="15880" max="15880" width="14.77734375" customWidth="1"/>
    <col min="15881" max="15881" width="2.6640625" customWidth="1"/>
    <col min="16129" max="16129" width="20.44140625" customWidth="1"/>
    <col min="16130" max="16135" width="14.44140625" customWidth="1"/>
    <col min="16136" max="16136" width="14.77734375" customWidth="1"/>
    <col min="16137" max="16137" width="2.6640625" customWidth="1"/>
  </cols>
  <sheetData>
    <row r="1" spans="1:15" ht="27" customHeight="1" x14ac:dyDescent="0.15">
      <c r="A1" s="443" t="s">
        <v>44</v>
      </c>
      <c r="B1" s="443"/>
      <c r="C1" s="443"/>
    </row>
    <row r="2" spans="1:15" ht="9" customHeight="1" x14ac:dyDescent="0.15"/>
    <row r="3" spans="1:15" ht="14.25" thickBot="1" x14ac:dyDescent="0.2">
      <c r="H3" s="10" t="s">
        <v>45</v>
      </c>
    </row>
    <row r="4" spans="1:15" ht="27" customHeight="1" x14ac:dyDescent="0.15">
      <c r="A4" s="444" t="s">
        <v>46</v>
      </c>
      <c r="B4" s="446" t="s">
        <v>136</v>
      </c>
      <c r="C4" s="447"/>
      <c r="D4" s="446" t="s">
        <v>135</v>
      </c>
      <c r="E4" s="447"/>
      <c r="F4" s="446" t="s">
        <v>47</v>
      </c>
      <c r="G4" s="447"/>
      <c r="H4" s="448" t="s">
        <v>48</v>
      </c>
    </row>
    <row r="5" spans="1:15" ht="27" customHeight="1" thickBot="1" x14ac:dyDescent="0.2">
      <c r="A5" s="445"/>
      <c r="B5" s="16" t="s">
        <v>49</v>
      </c>
      <c r="C5" s="16" t="s">
        <v>50</v>
      </c>
      <c r="D5" s="16" t="s">
        <v>49</v>
      </c>
      <c r="E5" s="16" t="s">
        <v>50</v>
      </c>
      <c r="F5" s="16" t="s">
        <v>51</v>
      </c>
      <c r="G5" s="16" t="s">
        <v>52</v>
      </c>
      <c r="H5" s="449"/>
    </row>
    <row r="6" spans="1:15" ht="27" customHeight="1" thickTop="1" x14ac:dyDescent="0.15">
      <c r="A6" s="73" t="s">
        <v>53</v>
      </c>
      <c r="B6" s="74">
        <f>D6+F6</f>
        <v>15866645</v>
      </c>
      <c r="C6" s="127">
        <f>+C7+C8</f>
        <v>99.99</v>
      </c>
      <c r="D6" s="75">
        <f>+D7+D8</f>
        <v>15926093</v>
      </c>
      <c r="E6" s="127">
        <f>E7+E8</f>
        <v>99.990000000000009</v>
      </c>
      <c r="F6" s="128">
        <f>F7+F8</f>
        <v>-59448</v>
      </c>
      <c r="G6" s="129">
        <f>ROUNDDOWN(B6/D6*100-100,2)</f>
        <v>-0.37</v>
      </c>
      <c r="H6" s="76"/>
      <c r="J6" s="38"/>
      <c r="K6" s="38"/>
      <c r="L6" s="38"/>
      <c r="M6" s="38"/>
      <c r="N6" s="38"/>
      <c r="O6" s="98"/>
    </row>
    <row r="7" spans="1:15" ht="27" customHeight="1" x14ac:dyDescent="0.15">
      <c r="A7" s="77" t="s">
        <v>54</v>
      </c>
      <c r="B7" s="78">
        <v>15615385</v>
      </c>
      <c r="C7" s="79">
        <f>ROUNDDOWN(B7/$B$6*100,2)</f>
        <v>98.41</v>
      </c>
      <c r="D7" s="80">
        <v>15615385</v>
      </c>
      <c r="E7" s="79">
        <f>ROUNDDOWN(D7/$D$17*100,2)</f>
        <v>98.04</v>
      </c>
      <c r="F7" s="130"/>
      <c r="G7" s="131"/>
      <c r="H7" s="81"/>
      <c r="J7" s="38"/>
    </row>
    <row r="8" spans="1:15" ht="27" customHeight="1" thickBot="1" x14ac:dyDescent="0.2">
      <c r="A8" s="82" t="s">
        <v>55</v>
      </c>
      <c r="B8" s="83">
        <f>+'2_1.1.수입예산명세서'!E12</f>
        <v>251260</v>
      </c>
      <c r="C8" s="84">
        <f>ROUNDDOWN(B8/$B$6*100,2)</f>
        <v>1.58</v>
      </c>
      <c r="D8" s="85">
        <v>310708</v>
      </c>
      <c r="E8" s="84">
        <f>ROUNDDOWN(D8/$D$17*100,2)</f>
        <v>1.95</v>
      </c>
      <c r="F8" s="132">
        <f>B8-D8</f>
        <v>-59448</v>
      </c>
      <c r="G8" s="133">
        <f>ROUNDDOWN(B8/D8*100-100,2)</f>
        <v>-19.13</v>
      </c>
      <c r="H8" s="86"/>
    </row>
    <row r="9" spans="1:15" x14ac:dyDescent="0.15">
      <c r="H9" s="45"/>
    </row>
    <row r="10" spans="1:15" x14ac:dyDescent="0.15">
      <c r="H10" s="45"/>
    </row>
    <row r="11" spans="1:15" x14ac:dyDescent="0.15">
      <c r="H11" s="45"/>
    </row>
    <row r="12" spans="1:15" ht="22.5" customHeight="1" x14ac:dyDescent="0.15">
      <c r="A12" s="443" t="s">
        <v>56</v>
      </c>
      <c r="B12" s="443"/>
      <c r="C12" s="443"/>
    </row>
    <row r="13" spans="1:15" ht="6.75" customHeight="1" x14ac:dyDescent="0.15"/>
    <row r="14" spans="1:15" ht="14.25" thickBot="1" x14ac:dyDescent="0.2">
      <c r="H14" s="10" t="s">
        <v>45</v>
      </c>
    </row>
    <row r="15" spans="1:15" ht="27" customHeight="1" x14ac:dyDescent="0.15">
      <c r="A15" s="444" t="s">
        <v>4</v>
      </c>
      <c r="B15" s="446" t="s">
        <v>136</v>
      </c>
      <c r="C15" s="447"/>
      <c r="D15" s="446" t="s">
        <v>135</v>
      </c>
      <c r="E15" s="447"/>
      <c r="F15" s="446" t="s">
        <v>47</v>
      </c>
      <c r="G15" s="447"/>
      <c r="H15" s="441" t="s">
        <v>6</v>
      </c>
    </row>
    <row r="16" spans="1:15" ht="27" customHeight="1" thickBot="1" x14ac:dyDescent="0.2">
      <c r="A16" s="445"/>
      <c r="B16" s="16" t="s">
        <v>7</v>
      </c>
      <c r="C16" s="16" t="s">
        <v>50</v>
      </c>
      <c r="D16" s="16" t="s">
        <v>7</v>
      </c>
      <c r="E16" s="16" t="s">
        <v>50</v>
      </c>
      <c r="F16" s="16" t="s">
        <v>8</v>
      </c>
      <c r="G16" s="16" t="s">
        <v>52</v>
      </c>
      <c r="H16" s="442"/>
    </row>
    <row r="17" spans="1:8" ht="27" customHeight="1" thickTop="1" x14ac:dyDescent="0.15">
      <c r="A17" s="73" t="s">
        <v>9</v>
      </c>
      <c r="B17" s="75">
        <f>B18+B19+B20</f>
        <v>15866645</v>
      </c>
      <c r="C17" s="127">
        <f>C18+C19+C20</f>
        <v>99.99</v>
      </c>
      <c r="D17" s="75">
        <f>D18+D19+D20</f>
        <v>15926093</v>
      </c>
      <c r="E17" s="127">
        <f>E18+E19+E20</f>
        <v>99.98</v>
      </c>
      <c r="F17" s="87">
        <f>SUM(F18:F20)</f>
        <v>-59448</v>
      </c>
      <c r="G17" s="88">
        <f>ROUNDDOWN(B17/D17*100-100,2)</f>
        <v>-0.37</v>
      </c>
      <c r="H17" s="76"/>
    </row>
    <row r="18" spans="1:8" ht="27" customHeight="1" x14ac:dyDescent="0.15">
      <c r="A18" s="77" t="s">
        <v>10</v>
      </c>
      <c r="B18" s="80">
        <v>15615385</v>
      </c>
      <c r="C18" s="79">
        <f>ROUNDDOWN(B18/$B$17*100,2)</f>
        <v>98.41</v>
      </c>
      <c r="D18" s="80">
        <v>15615385</v>
      </c>
      <c r="E18" s="79">
        <v>98.47</v>
      </c>
      <c r="F18" s="130"/>
      <c r="G18" s="131"/>
      <c r="H18" s="81"/>
    </row>
    <row r="19" spans="1:8" ht="27" customHeight="1" x14ac:dyDescent="0.15">
      <c r="A19" s="77" t="s">
        <v>57</v>
      </c>
      <c r="B19" s="80">
        <f>+'2_1.2.지출예산명세서'!E12</f>
        <v>206734</v>
      </c>
      <c r="C19" s="79">
        <f>ROUNDDOWN(B19/$B$17*100,2)</f>
        <v>1.3</v>
      </c>
      <c r="D19" s="80">
        <v>255065</v>
      </c>
      <c r="E19" s="79">
        <v>1.25</v>
      </c>
      <c r="F19" s="89">
        <f>B19-D19</f>
        <v>-48331</v>
      </c>
      <c r="G19" s="90">
        <f>ROUNDDOWN(B19/D19*100-100,2)</f>
        <v>-18.940000000000001</v>
      </c>
      <c r="H19" s="81"/>
    </row>
    <row r="20" spans="1:8" ht="27" customHeight="1" thickBot="1" x14ac:dyDescent="0.2">
      <c r="A20" s="82" t="s">
        <v>58</v>
      </c>
      <c r="B20" s="85">
        <f>+'2_1.2.지출예산명세서'!E13</f>
        <v>44526</v>
      </c>
      <c r="C20" s="91">
        <f>ROUNDDOWN(B20/$B$17*100,2)</f>
        <v>0.28000000000000003</v>
      </c>
      <c r="D20" s="85">
        <v>55643</v>
      </c>
      <c r="E20" s="91">
        <v>0.26</v>
      </c>
      <c r="F20" s="92">
        <f>B20-D20</f>
        <v>-11117</v>
      </c>
      <c r="G20" s="93">
        <f>ROUNDDOWN(B20/D20*100-100,2)</f>
        <v>-19.97</v>
      </c>
      <c r="H20" s="86"/>
    </row>
    <row r="24" spans="1:8" x14ac:dyDescent="0.15">
      <c r="B24" s="38"/>
      <c r="D24" s="38"/>
      <c r="F24" s="38"/>
    </row>
  </sheetData>
  <mergeCells count="12">
    <mergeCell ref="H15:H16"/>
    <mergeCell ref="A1:C1"/>
    <mergeCell ref="A4:A5"/>
    <mergeCell ref="B4:C4"/>
    <mergeCell ref="D4:E4"/>
    <mergeCell ref="F4:G4"/>
    <mergeCell ref="H4:H5"/>
    <mergeCell ref="A12:C12"/>
    <mergeCell ref="A15:A16"/>
    <mergeCell ref="B15:C15"/>
    <mergeCell ref="D15:E15"/>
    <mergeCell ref="F15:G15"/>
  </mergeCells>
  <phoneticPr fontId="11" type="noConversion"/>
  <printOptions horizontalCentered="1"/>
  <pageMargins left="0.31496062992125984" right="0.31496062992125984" top="0.98425196850393704" bottom="0.6692913385826772" header="0.39370078740157483" footer="0.3937007874015748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R20"/>
  <sheetViews>
    <sheetView showGridLines="0" view="pageBreakPreview" zoomScaleNormal="100" zoomScaleSheetLayoutView="100" workbookViewId="0">
      <selection activeCell="K15" sqref="K15"/>
    </sheetView>
  </sheetViews>
  <sheetFormatPr defaultRowHeight="13.5" x14ac:dyDescent="0.15"/>
  <cols>
    <col min="1" max="1" width="11.109375" customWidth="1"/>
    <col min="2" max="2" width="10.21875" customWidth="1"/>
    <col min="3" max="4" width="10" customWidth="1"/>
    <col min="5" max="5" width="10.88671875" customWidth="1"/>
    <col min="6" max="6" width="10.5546875" customWidth="1"/>
    <col min="7" max="7" width="8.77734375" customWidth="1"/>
    <col min="8" max="8" width="13.33203125" customWidth="1"/>
    <col min="9" max="9" width="2.5546875" style="11" customWidth="1"/>
    <col min="10" max="10" width="2.77734375" style="126" customWidth="1"/>
    <col min="11" max="11" width="6.21875" style="126" customWidth="1"/>
    <col min="12" max="12" width="2.33203125" customWidth="1"/>
    <col min="13" max="13" width="6.109375" style="126" customWidth="1"/>
    <col min="14" max="14" width="3" bestFit="1" customWidth="1"/>
    <col min="15" max="15" width="5.88671875" style="15" customWidth="1"/>
    <col min="16" max="16" width="2" style="13" customWidth="1"/>
    <col min="17" max="17" width="9.77734375" customWidth="1"/>
    <col min="254" max="254" width="11.109375" customWidth="1"/>
    <col min="255" max="255" width="10.21875" customWidth="1"/>
    <col min="256" max="257" width="10" customWidth="1"/>
    <col min="258" max="258" width="10.88671875" customWidth="1"/>
    <col min="259" max="259" width="10.5546875" customWidth="1"/>
    <col min="260" max="260" width="8.77734375" customWidth="1"/>
    <col min="261" max="261" width="13.33203125" customWidth="1"/>
    <col min="262" max="262" width="2.5546875" customWidth="1"/>
    <col min="263" max="263" width="2.77734375" customWidth="1"/>
    <col min="264" max="264" width="6.21875" customWidth="1"/>
    <col min="265" max="265" width="2.33203125" customWidth="1"/>
    <col min="266" max="266" width="6.109375" customWidth="1"/>
    <col min="267" max="267" width="3" bestFit="1" customWidth="1"/>
    <col min="268" max="268" width="5.88671875" customWidth="1"/>
    <col min="269" max="269" width="2" customWidth="1"/>
    <col min="270" max="270" width="9.77734375" customWidth="1"/>
    <col min="510" max="510" width="11.109375" customWidth="1"/>
    <col min="511" max="511" width="10.21875" customWidth="1"/>
    <col min="512" max="513" width="10" customWidth="1"/>
    <col min="514" max="514" width="10.88671875" customWidth="1"/>
    <col min="515" max="515" width="10.5546875" customWidth="1"/>
    <col min="516" max="516" width="8.77734375" customWidth="1"/>
    <col min="517" max="517" width="13.33203125" customWidth="1"/>
    <col min="518" max="518" width="2.5546875" customWidth="1"/>
    <col min="519" max="519" width="2.77734375" customWidth="1"/>
    <col min="520" max="520" width="6.21875" customWidth="1"/>
    <col min="521" max="521" width="2.33203125" customWidth="1"/>
    <col min="522" max="522" width="6.109375" customWidth="1"/>
    <col min="523" max="523" width="3" bestFit="1" customWidth="1"/>
    <col min="524" max="524" width="5.88671875" customWidth="1"/>
    <col min="525" max="525" width="2" customWidth="1"/>
    <col min="526" max="526" width="9.77734375" customWidth="1"/>
    <col min="766" max="766" width="11.109375" customWidth="1"/>
    <col min="767" max="767" width="10.21875" customWidth="1"/>
    <col min="768" max="769" width="10" customWidth="1"/>
    <col min="770" max="770" width="10.88671875" customWidth="1"/>
    <col min="771" max="771" width="10.5546875" customWidth="1"/>
    <col min="772" max="772" width="8.77734375" customWidth="1"/>
    <col min="773" max="773" width="13.33203125" customWidth="1"/>
    <col min="774" max="774" width="2.5546875" customWidth="1"/>
    <col min="775" max="775" width="2.77734375" customWidth="1"/>
    <col min="776" max="776" width="6.21875" customWidth="1"/>
    <col min="777" max="777" width="2.33203125" customWidth="1"/>
    <col min="778" max="778" width="6.109375" customWidth="1"/>
    <col min="779" max="779" width="3" bestFit="1" customWidth="1"/>
    <col min="780" max="780" width="5.88671875" customWidth="1"/>
    <col min="781" max="781" width="2" customWidth="1"/>
    <col min="782" max="782" width="9.77734375" customWidth="1"/>
    <col min="1022" max="1022" width="11.109375" customWidth="1"/>
    <col min="1023" max="1023" width="10.21875" customWidth="1"/>
    <col min="1024" max="1025" width="10" customWidth="1"/>
    <col min="1026" max="1026" width="10.88671875" customWidth="1"/>
    <col min="1027" max="1027" width="10.5546875" customWidth="1"/>
    <col min="1028" max="1028" width="8.77734375" customWidth="1"/>
    <col min="1029" max="1029" width="13.33203125" customWidth="1"/>
    <col min="1030" max="1030" width="2.5546875" customWidth="1"/>
    <col min="1031" max="1031" width="2.77734375" customWidth="1"/>
    <col min="1032" max="1032" width="6.21875" customWidth="1"/>
    <col min="1033" max="1033" width="2.33203125" customWidth="1"/>
    <col min="1034" max="1034" width="6.109375" customWidth="1"/>
    <col min="1035" max="1035" width="3" bestFit="1" customWidth="1"/>
    <col min="1036" max="1036" width="5.88671875" customWidth="1"/>
    <col min="1037" max="1037" width="2" customWidth="1"/>
    <col min="1038" max="1038" width="9.77734375" customWidth="1"/>
    <col min="1278" max="1278" width="11.109375" customWidth="1"/>
    <col min="1279" max="1279" width="10.21875" customWidth="1"/>
    <col min="1280" max="1281" width="10" customWidth="1"/>
    <col min="1282" max="1282" width="10.88671875" customWidth="1"/>
    <col min="1283" max="1283" width="10.5546875" customWidth="1"/>
    <col min="1284" max="1284" width="8.77734375" customWidth="1"/>
    <col min="1285" max="1285" width="13.33203125" customWidth="1"/>
    <col min="1286" max="1286" width="2.5546875" customWidth="1"/>
    <col min="1287" max="1287" width="2.77734375" customWidth="1"/>
    <col min="1288" max="1288" width="6.21875" customWidth="1"/>
    <col min="1289" max="1289" width="2.33203125" customWidth="1"/>
    <col min="1290" max="1290" width="6.109375" customWidth="1"/>
    <col min="1291" max="1291" width="3" bestFit="1" customWidth="1"/>
    <col min="1292" max="1292" width="5.88671875" customWidth="1"/>
    <col min="1293" max="1293" width="2" customWidth="1"/>
    <col min="1294" max="1294" width="9.77734375" customWidth="1"/>
    <col min="1534" max="1534" width="11.109375" customWidth="1"/>
    <col min="1535" max="1535" width="10.21875" customWidth="1"/>
    <col min="1536" max="1537" width="10" customWidth="1"/>
    <col min="1538" max="1538" width="10.88671875" customWidth="1"/>
    <col min="1539" max="1539" width="10.5546875" customWidth="1"/>
    <col min="1540" max="1540" width="8.77734375" customWidth="1"/>
    <col min="1541" max="1541" width="13.33203125" customWidth="1"/>
    <col min="1542" max="1542" width="2.5546875" customWidth="1"/>
    <col min="1543" max="1543" width="2.77734375" customWidth="1"/>
    <col min="1544" max="1544" width="6.21875" customWidth="1"/>
    <col min="1545" max="1545" width="2.33203125" customWidth="1"/>
    <col min="1546" max="1546" width="6.109375" customWidth="1"/>
    <col min="1547" max="1547" width="3" bestFit="1" customWidth="1"/>
    <col min="1548" max="1548" width="5.88671875" customWidth="1"/>
    <col min="1549" max="1549" width="2" customWidth="1"/>
    <col min="1550" max="1550" width="9.77734375" customWidth="1"/>
    <col min="1790" max="1790" width="11.109375" customWidth="1"/>
    <col min="1791" max="1791" width="10.21875" customWidth="1"/>
    <col min="1792" max="1793" width="10" customWidth="1"/>
    <col min="1794" max="1794" width="10.88671875" customWidth="1"/>
    <col min="1795" max="1795" width="10.5546875" customWidth="1"/>
    <col min="1796" max="1796" width="8.77734375" customWidth="1"/>
    <col min="1797" max="1797" width="13.33203125" customWidth="1"/>
    <col min="1798" max="1798" width="2.5546875" customWidth="1"/>
    <col min="1799" max="1799" width="2.77734375" customWidth="1"/>
    <col min="1800" max="1800" width="6.21875" customWidth="1"/>
    <col min="1801" max="1801" width="2.33203125" customWidth="1"/>
    <col min="1802" max="1802" width="6.109375" customWidth="1"/>
    <col min="1803" max="1803" width="3" bestFit="1" customWidth="1"/>
    <col min="1804" max="1804" width="5.88671875" customWidth="1"/>
    <col min="1805" max="1805" width="2" customWidth="1"/>
    <col min="1806" max="1806" width="9.77734375" customWidth="1"/>
    <col min="2046" max="2046" width="11.109375" customWidth="1"/>
    <col min="2047" max="2047" width="10.21875" customWidth="1"/>
    <col min="2048" max="2049" width="10" customWidth="1"/>
    <col min="2050" max="2050" width="10.88671875" customWidth="1"/>
    <col min="2051" max="2051" width="10.5546875" customWidth="1"/>
    <col min="2052" max="2052" width="8.77734375" customWidth="1"/>
    <col min="2053" max="2053" width="13.33203125" customWidth="1"/>
    <col min="2054" max="2054" width="2.5546875" customWidth="1"/>
    <col min="2055" max="2055" width="2.77734375" customWidth="1"/>
    <col min="2056" max="2056" width="6.21875" customWidth="1"/>
    <col min="2057" max="2057" width="2.33203125" customWidth="1"/>
    <col min="2058" max="2058" width="6.109375" customWidth="1"/>
    <col min="2059" max="2059" width="3" bestFit="1" customWidth="1"/>
    <col min="2060" max="2060" width="5.88671875" customWidth="1"/>
    <col min="2061" max="2061" width="2" customWidth="1"/>
    <col min="2062" max="2062" width="9.77734375" customWidth="1"/>
    <col min="2302" max="2302" width="11.109375" customWidth="1"/>
    <col min="2303" max="2303" width="10.21875" customWidth="1"/>
    <col min="2304" max="2305" width="10" customWidth="1"/>
    <col min="2306" max="2306" width="10.88671875" customWidth="1"/>
    <col min="2307" max="2307" width="10.5546875" customWidth="1"/>
    <col min="2308" max="2308" width="8.77734375" customWidth="1"/>
    <col min="2309" max="2309" width="13.33203125" customWidth="1"/>
    <col min="2310" max="2310" width="2.5546875" customWidth="1"/>
    <col min="2311" max="2311" width="2.77734375" customWidth="1"/>
    <col min="2312" max="2312" width="6.21875" customWidth="1"/>
    <col min="2313" max="2313" width="2.33203125" customWidth="1"/>
    <col min="2314" max="2314" width="6.109375" customWidth="1"/>
    <col min="2315" max="2315" width="3" bestFit="1" customWidth="1"/>
    <col min="2316" max="2316" width="5.88671875" customWidth="1"/>
    <col min="2317" max="2317" width="2" customWidth="1"/>
    <col min="2318" max="2318" width="9.77734375" customWidth="1"/>
    <col min="2558" max="2558" width="11.109375" customWidth="1"/>
    <col min="2559" max="2559" width="10.21875" customWidth="1"/>
    <col min="2560" max="2561" width="10" customWidth="1"/>
    <col min="2562" max="2562" width="10.88671875" customWidth="1"/>
    <col min="2563" max="2563" width="10.5546875" customWidth="1"/>
    <col min="2564" max="2564" width="8.77734375" customWidth="1"/>
    <col min="2565" max="2565" width="13.33203125" customWidth="1"/>
    <col min="2566" max="2566" width="2.5546875" customWidth="1"/>
    <col min="2567" max="2567" width="2.77734375" customWidth="1"/>
    <col min="2568" max="2568" width="6.21875" customWidth="1"/>
    <col min="2569" max="2569" width="2.33203125" customWidth="1"/>
    <col min="2570" max="2570" width="6.109375" customWidth="1"/>
    <col min="2571" max="2571" width="3" bestFit="1" customWidth="1"/>
    <col min="2572" max="2572" width="5.88671875" customWidth="1"/>
    <col min="2573" max="2573" width="2" customWidth="1"/>
    <col min="2574" max="2574" width="9.77734375" customWidth="1"/>
    <col min="2814" max="2814" width="11.109375" customWidth="1"/>
    <col min="2815" max="2815" width="10.21875" customWidth="1"/>
    <col min="2816" max="2817" width="10" customWidth="1"/>
    <col min="2818" max="2818" width="10.88671875" customWidth="1"/>
    <col min="2819" max="2819" width="10.5546875" customWidth="1"/>
    <col min="2820" max="2820" width="8.77734375" customWidth="1"/>
    <col min="2821" max="2821" width="13.33203125" customWidth="1"/>
    <col min="2822" max="2822" width="2.5546875" customWidth="1"/>
    <col min="2823" max="2823" width="2.77734375" customWidth="1"/>
    <col min="2824" max="2824" width="6.21875" customWidth="1"/>
    <col min="2825" max="2825" width="2.33203125" customWidth="1"/>
    <col min="2826" max="2826" width="6.109375" customWidth="1"/>
    <col min="2827" max="2827" width="3" bestFit="1" customWidth="1"/>
    <col min="2828" max="2828" width="5.88671875" customWidth="1"/>
    <col min="2829" max="2829" width="2" customWidth="1"/>
    <col min="2830" max="2830" width="9.77734375" customWidth="1"/>
    <col min="3070" max="3070" width="11.109375" customWidth="1"/>
    <col min="3071" max="3071" width="10.21875" customWidth="1"/>
    <col min="3072" max="3073" width="10" customWidth="1"/>
    <col min="3074" max="3074" width="10.88671875" customWidth="1"/>
    <col min="3075" max="3075" width="10.5546875" customWidth="1"/>
    <col min="3076" max="3076" width="8.77734375" customWidth="1"/>
    <col min="3077" max="3077" width="13.33203125" customWidth="1"/>
    <col min="3078" max="3078" width="2.5546875" customWidth="1"/>
    <col min="3079" max="3079" width="2.77734375" customWidth="1"/>
    <col min="3080" max="3080" width="6.21875" customWidth="1"/>
    <col min="3081" max="3081" width="2.33203125" customWidth="1"/>
    <col min="3082" max="3082" width="6.109375" customWidth="1"/>
    <col min="3083" max="3083" width="3" bestFit="1" customWidth="1"/>
    <col min="3084" max="3084" width="5.88671875" customWidth="1"/>
    <col min="3085" max="3085" width="2" customWidth="1"/>
    <col min="3086" max="3086" width="9.77734375" customWidth="1"/>
    <col min="3326" max="3326" width="11.109375" customWidth="1"/>
    <col min="3327" max="3327" width="10.21875" customWidth="1"/>
    <col min="3328" max="3329" width="10" customWidth="1"/>
    <col min="3330" max="3330" width="10.88671875" customWidth="1"/>
    <col min="3331" max="3331" width="10.5546875" customWidth="1"/>
    <col min="3332" max="3332" width="8.77734375" customWidth="1"/>
    <col min="3333" max="3333" width="13.33203125" customWidth="1"/>
    <col min="3334" max="3334" width="2.5546875" customWidth="1"/>
    <col min="3335" max="3335" width="2.77734375" customWidth="1"/>
    <col min="3336" max="3336" width="6.21875" customWidth="1"/>
    <col min="3337" max="3337" width="2.33203125" customWidth="1"/>
    <col min="3338" max="3338" width="6.109375" customWidth="1"/>
    <col min="3339" max="3339" width="3" bestFit="1" customWidth="1"/>
    <col min="3340" max="3340" width="5.88671875" customWidth="1"/>
    <col min="3341" max="3341" width="2" customWidth="1"/>
    <col min="3342" max="3342" width="9.77734375" customWidth="1"/>
    <col min="3582" max="3582" width="11.109375" customWidth="1"/>
    <col min="3583" max="3583" width="10.21875" customWidth="1"/>
    <col min="3584" max="3585" width="10" customWidth="1"/>
    <col min="3586" max="3586" width="10.88671875" customWidth="1"/>
    <col min="3587" max="3587" width="10.5546875" customWidth="1"/>
    <col min="3588" max="3588" width="8.77734375" customWidth="1"/>
    <col min="3589" max="3589" width="13.33203125" customWidth="1"/>
    <col min="3590" max="3590" width="2.5546875" customWidth="1"/>
    <col min="3591" max="3591" width="2.77734375" customWidth="1"/>
    <col min="3592" max="3592" width="6.21875" customWidth="1"/>
    <col min="3593" max="3593" width="2.33203125" customWidth="1"/>
    <col min="3594" max="3594" width="6.109375" customWidth="1"/>
    <col min="3595" max="3595" width="3" bestFit="1" customWidth="1"/>
    <col min="3596" max="3596" width="5.88671875" customWidth="1"/>
    <col min="3597" max="3597" width="2" customWidth="1"/>
    <col min="3598" max="3598" width="9.77734375" customWidth="1"/>
    <col min="3838" max="3838" width="11.109375" customWidth="1"/>
    <col min="3839" max="3839" width="10.21875" customWidth="1"/>
    <col min="3840" max="3841" width="10" customWidth="1"/>
    <col min="3842" max="3842" width="10.88671875" customWidth="1"/>
    <col min="3843" max="3843" width="10.5546875" customWidth="1"/>
    <col min="3844" max="3844" width="8.77734375" customWidth="1"/>
    <col min="3845" max="3845" width="13.33203125" customWidth="1"/>
    <col min="3846" max="3846" width="2.5546875" customWidth="1"/>
    <col min="3847" max="3847" width="2.77734375" customWidth="1"/>
    <col min="3848" max="3848" width="6.21875" customWidth="1"/>
    <col min="3849" max="3849" width="2.33203125" customWidth="1"/>
    <col min="3850" max="3850" width="6.109375" customWidth="1"/>
    <col min="3851" max="3851" width="3" bestFit="1" customWidth="1"/>
    <col min="3852" max="3852" width="5.88671875" customWidth="1"/>
    <col min="3853" max="3853" width="2" customWidth="1"/>
    <col min="3854" max="3854" width="9.77734375" customWidth="1"/>
    <col min="4094" max="4094" width="11.109375" customWidth="1"/>
    <col min="4095" max="4095" width="10.21875" customWidth="1"/>
    <col min="4096" max="4097" width="10" customWidth="1"/>
    <col min="4098" max="4098" width="10.88671875" customWidth="1"/>
    <col min="4099" max="4099" width="10.5546875" customWidth="1"/>
    <col min="4100" max="4100" width="8.77734375" customWidth="1"/>
    <col min="4101" max="4101" width="13.33203125" customWidth="1"/>
    <col min="4102" max="4102" width="2.5546875" customWidth="1"/>
    <col min="4103" max="4103" width="2.77734375" customWidth="1"/>
    <col min="4104" max="4104" width="6.21875" customWidth="1"/>
    <col min="4105" max="4105" width="2.33203125" customWidth="1"/>
    <col min="4106" max="4106" width="6.109375" customWidth="1"/>
    <col min="4107" max="4107" width="3" bestFit="1" customWidth="1"/>
    <col min="4108" max="4108" width="5.88671875" customWidth="1"/>
    <col min="4109" max="4109" width="2" customWidth="1"/>
    <col min="4110" max="4110" width="9.77734375" customWidth="1"/>
    <col min="4350" max="4350" width="11.109375" customWidth="1"/>
    <col min="4351" max="4351" width="10.21875" customWidth="1"/>
    <col min="4352" max="4353" width="10" customWidth="1"/>
    <col min="4354" max="4354" width="10.88671875" customWidth="1"/>
    <col min="4355" max="4355" width="10.5546875" customWidth="1"/>
    <col min="4356" max="4356" width="8.77734375" customWidth="1"/>
    <col min="4357" max="4357" width="13.33203125" customWidth="1"/>
    <col min="4358" max="4358" width="2.5546875" customWidth="1"/>
    <col min="4359" max="4359" width="2.77734375" customWidth="1"/>
    <col min="4360" max="4360" width="6.21875" customWidth="1"/>
    <col min="4361" max="4361" width="2.33203125" customWidth="1"/>
    <col min="4362" max="4362" width="6.109375" customWidth="1"/>
    <col min="4363" max="4363" width="3" bestFit="1" customWidth="1"/>
    <col min="4364" max="4364" width="5.88671875" customWidth="1"/>
    <col min="4365" max="4365" width="2" customWidth="1"/>
    <col min="4366" max="4366" width="9.77734375" customWidth="1"/>
    <col min="4606" max="4606" width="11.109375" customWidth="1"/>
    <col min="4607" max="4607" width="10.21875" customWidth="1"/>
    <col min="4608" max="4609" width="10" customWidth="1"/>
    <col min="4610" max="4610" width="10.88671875" customWidth="1"/>
    <col min="4611" max="4611" width="10.5546875" customWidth="1"/>
    <col min="4612" max="4612" width="8.77734375" customWidth="1"/>
    <col min="4613" max="4613" width="13.33203125" customWidth="1"/>
    <col min="4614" max="4614" width="2.5546875" customWidth="1"/>
    <col min="4615" max="4615" width="2.77734375" customWidth="1"/>
    <col min="4616" max="4616" width="6.21875" customWidth="1"/>
    <col min="4617" max="4617" width="2.33203125" customWidth="1"/>
    <col min="4618" max="4618" width="6.109375" customWidth="1"/>
    <col min="4619" max="4619" width="3" bestFit="1" customWidth="1"/>
    <col min="4620" max="4620" width="5.88671875" customWidth="1"/>
    <col min="4621" max="4621" width="2" customWidth="1"/>
    <col min="4622" max="4622" width="9.77734375" customWidth="1"/>
    <col min="4862" max="4862" width="11.109375" customWidth="1"/>
    <col min="4863" max="4863" width="10.21875" customWidth="1"/>
    <col min="4864" max="4865" width="10" customWidth="1"/>
    <col min="4866" max="4866" width="10.88671875" customWidth="1"/>
    <col min="4867" max="4867" width="10.5546875" customWidth="1"/>
    <col min="4868" max="4868" width="8.77734375" customWidth="1"/>
    <col min="4869" max="4869" width="13.33203125" customWidth="1"/>
    <col min="4870" max="4870" width="2.5546875" customWidth="1"/>
    <col min="4871" max="4871" width="2.77734375" customWidth="1"/>
    <col min="4872" max="4872" width="6.21875" customWidth="1"/>
    <col min="4873" max="4873" width="2.33203125" customWidth="1"/>
    <col min="4874" max="4874" width="6.109375" customWidth="1"/>
    <col min="4875" max="4875" width="3" bestFit="1" customWidth="1"/>
    <col min="4876" max="4876" width="5.88671875" customWidth="1"/>
    <col min="4877" max="4877" width="2" customWidth="1"/>
    <col min="4878" max="4878" width="9.77734375" customWidth="1"/>
    <col min="5118" max="5118" width="11.109375" customWidth="1"/>
    <col min="5119" max="5119" width="10.21875" customWidth="1"/>
    <col min="5120" max="5121" width="10" customWidth="1"/>
    <col min="5122" max="5122" width="10.88671875" customWidth="1"/>
    <col min="5123" max="5123" width="10.5546875" customWidth="1"/>
    <col min="5124" max="5124" width="8.77734375" customWidth="1"/>
    <col min="5125" max="5125" width="13.33203125" customWidth="1"/>
    <col min="5126" max="5126" width="2.5546875" customWidth="1"/>
    <col min="5127" max="5127" width="2.77734375" customWidth="1"/>
    <col min="5128" max="5128" width="6.21875" customWidth="1"/>
    <col min="5129" max="5129" width="2.33203125" customWidth="1"/>
    <col min="5130" max="5130" width="6.109375" customWidth="1"/>
    <col min="5131" max="5131" width="3" bestFit="1" customWidth="1"/>
    <col min="5132" max="5132" width="5.88671875" customWidth="1"/>
    <col min="5133" max="5133" width="2" customWidth="1"/>
    <col min="5134" max="5134" width="9.77734375" customWidth="1"/>
    <col min="5374" max="5374" width="11.109375" customWidth="1"/>
    <col min="5375" max="5375" width="10.21875" customWidth="1"/>
    <col min="5376" max="5377" width="10" customWidth="1"/>
    <col min="5378" max="5378" width="10.88671875" customWidth="1"/>
    <col min="5379" max="5379" width="10.5546875" customWidth="1"/>
    <col min="5380" max="5380" width="8.77734375" customWidth="1"/>
    <col min="5381" max="5381" width="13.33203125" customWidth="1"/>
    <col min="5382" max="5382" width="2.5546875" customWidth="1"/>
    <col min="5383" max="5383" width="2.77734375" customWidth="1"/>
    <col min="5384" max="5384" width="6.21875" customWidth="1"/>
    <col min="5385" max="5385" width="2.33203125" customWidth="1"/>
    <col min="5386" max="5386" width="6.109375" customWidth="1"/>
    <col min="5387" max="5387" width="3" bestFit="1" customWidth="1"/>
    <col min="5388" max="5388" width="5.88671875" customWidth="1"/>
    <col min="5389" max="5389" width="2" customWidth="1"/>
    <col min="5390" max="5390" width="9.77734375" customWidth="1"/>
    <col min="5630" max="5630" width="11.109375" customWidth="1"/>
    <col min="5631" max="5631" width="10.21875" customWidth="1"/>
    <col min="5632" max="5633" width="10" customWidth="1"/>
    <col min="5634" max="5634" width="10.88671875" customWidth="1"/>
    <col min="5635" max="5635" width="10.5546875" customWidth="1"/>
    <col min="5636" max="5636" width="8.77734375" customWidth="1"/>
    <col min="5637" max="5637" width="13.33203125" customWidth="1"/>
    <col min="5638" max="5638" width="2.5546875" customWidth="1"/>
    <col min="5639" max="5639" width="2.77734375" customWidth="1"/>
    <col min="5640" max="5640" width="6.21875" customWidth="1"/>
    <col min="5641" max="5641" width="2.33203125" customWidth="1"/>
    <col min="5642" max="5642" width="6.109375" customWidth="1"/>
    <col min="5643" max="5643" width="3" bestFit="1" customWidth="1"/>
    <col min="5644" max="5644" width="5.88671875" customWidth="1"/>
    <col min="5645" max="5645" width="2" customWidth="1"/>
    <col min="5646" max="5646" width="9.77734375" customWidth="1"/>
    <col min="5886" max="5886" width="11.109375" customWidth="1"/>
    <col min="5887" max="5887" width="10.21875" customWidth="1"/>
    <col min="5888" max="5889" width="10" customWidth="1"/>
    <col min="5890" max="5890" width="10.88671875" customWidth="1"/>
    <col min="5891" max="5891" width="10.5546875" customWidth="1"/>
    <col min="5892" max="5892" width="8.77734375" customWidth="1"/>
    <col min="5893" max="5893" width="13.33203125" customWidth="1"/>
    <col min="5894" max="5894" width="2.5546875" customWidth="1"/>
    <col min="5895" max="5895" width="2.77734375" customWidth="1"/>
    <col min="5896" max="5896" width="6.21875" customWidth="1"/>
    <col min="5897" max="5897" width="2.33203125" customWidth="1"/>
    <col min="5898" max="5898" width="6.109375" customWidth="1"/>
    <col min="5899" max="5899" width="3" bestFit="1" customWidth="1"/>
    <col min="5900" max="5900" width="5.88671875" customWidth="1"/>
    <col min="5901" max="5901" width="2" customWidth="1"/>
    <col min="5902" max="5902" width="9.77734375" customWidth="1"/>
    <col min="6142" max="6142" width="11.109375" customWidth="1"/>
    <col min="6143" max="6143" width="10.21875" customWidth="1"/>
    <col min="6144" max="6145" width="10" customWidth="1"/>
    <col min="6146" max="6146" width="10.88671875" customWidth="1"/>
    <col min="6147" max="6147" width="10.5546875" customWidth="1"/>
    <col min="6148" max="6148" width="8.77734375" customWidth="1"/>
    <col min="6149" max="6149" width="13.33203125" customWidth="1"/>
    <col min="6150" max="6150" width="2.5546875" customWidth="1"/>
    <col min="6151" max="6151" width="2.77734375" customWidth="1"/>
    <col min="6152" max="6152" width="6.21875" customWidth="1"/>
    <col min="6153" max="6153" width="2.33203125" customWidth="1"/>
    <col min="6154" max="6154" width="6.109375" customWidth="1"/>
    <col min="6155" max="6155" width="3" bestFit="1" customWidth="1"/>
    <col min="6156" max="6156" width="5.88671875" customWidth="1"/>
    <col min="6157" max="6157" width="2" customWidth="1"/>
    <col min="6158" max="6158" width="9.77734375" customWidth="1"/>
    <col min="6398" max="6398" width="11.109375" customWidth="1"/>
    <col min="6399" max="6399" width="10.21875" customWidth="1"/>
    <col min="6400" max="6401" width="10" customWidth="1"/>
    <col min="6402" max="6402" width="10.88671875" customWidth="1"/>
    <col min="6403" max="6403" width="10.5546875" customWidth="1"/>
    <col min="6404" max="6404" width="8.77734375" customWidth="1"/>
    <col min="6405" max="6405" width="13.33203125" customWidth="1"/>
    <col min="6406" max="6406" width="2.5546875" customWidth="1"/>
    <col min="6407" max="6407" width="2.77734375" customWidth="1"/>
    <col min="6408" max="6408" width="6.21875" customWidth="1"/>
    <col min="6409" max="6409" width="2.33203125" customWidth="1"/>
    <col min="6410" max="6410" width="6.109375" customWidth="1"/>
    <col min="6411" max="6411" width="3" bestFit="1" customWidth="1"/>
    <col min="6412" max="6412" width="5.88671875" customWidth="1"/>
    <col min="6413" max="6413" width="2" customWidth="1"/>
    <col min="6414" max="6414" width="9.77734375" customWidth="1"/>
    <col min="6654" max="6654" width="11.109375" customWidth="1"/>
    <col min="6655" max="6655" width="10.21875" customWidth="1"/>
    <col min="6656" max="6657" width="10" customWidth="1"/>
    <col min="6658" max="6658" width="10.88671875" customWidth="1"/>
    <col min="6659" max="6659" width="10.5546875" customWidth="1"/>
    <col min="6660" max="6660" width="8.77734375" customWidth="1"/>
    <col min="6661" max="6661" width="13.33203125" customWidth="1"/>
    <col min="6662" max="6662" width="2.5546875" customWidth="1"/>
    <col min="6663" max="6663" width="2.77734375" customWidth="1"/>
    <col min="6664" max="6664" width="6.21875" customWidth="1"/>
    <col min="6665" max="6665" width="2.33203125" customWidth="1"/>
    <col min="6666" max="6666" width="6.109375" customWidth="1"/>
    <col min="6667" max="6667" width="3" bestFit="1" customWidth="1"/>
    <col min="6668" max="6668" width="5.88671875" customWidth="1"/>
    <col min="6669" max="6669" width="2" customWidth="1"/>
    <col min="6670" max="6670" width="9.77734375" customWidth="1"/>
    <col min="6910" max="6910" width="11.109375" customWidth="1"/>
    <col min="6911" max="6911" width="10.21875" customWidth="1"/>
    <col min="6912" max="6913" width="10" customWidth="1"/>
    <col min="6914" max="6914" width="10.88671875" customWidth="1"/>
    <col min="6915" max="6915" width="10.5546875" customWidth="1"/>
    <col min="6916" max="6916" width="8.77734375" customWidth="1"/>
    <col min="6917" max="6917" width="13.33203125" customWidth="1"/>
    <col min="6918" max="6918" width="2.5546875" customWidth="1"/>
    <col min="6919" max="6919" width="2.77734375" customWidth="1"/>
    <col min="6920" max="6920" width="6.21875" customWidth="1"/>
    <col min="6921" max="6921" width="2.33203125" customWidth="1"/>
    <col min="6922" max="6922" width="6.109375" customWidth="1"/>
    <col min="6923" max="6923" width="3" bestFit="1" customWidth="1"/>
    <col min="6924" max="6924" width="5.88671875" customWidth="1"/>
    <col min="6925" max="6925" width="2" customWidth="1"/>
    <col min="6926" max="6926" width="9.77734375" customWidth="1"/>
    <col min="7166" max="7166" width="11.109375" customWidth="1"/>
    <col min="7167" max="7167" width="10.21875" customWidth="1"/>
    <col min="7168" max="7169" width="10" customWidth="1"/>
    <col min="7170" max="7170" width="10.88671875" customWidth="1"/>
    <col min="7171" max="7171" width="10.5546875" customWidth="1"/>
    <col min="7172" max="7172" width="8.77734375" customWidth="1"/>
    <col min="7173" max="7173" width="13.33203125" customWidth="1"/>
    <col min="7174" max="7174" width="2.5546875" customWidth="1"/>
    <col min="7175" max="7175" width="2.77734375" customWidth="1"/>
    <col min="7176" max="7176" width="6.21875" customWidth="1"/>
    <col min="7177" max="7177" width="2.33203125" customWidth="1"/>
    <col min="7178" max="7178" width="6.109375" customWidth="1"/>
    <col min="7179" max="7179" width="3" bestFit="1" customWidth="1"/>
    <col min="7180" max="7180" width="5.88671875" customWidth="1"/>
    <col min="7181" max="7181" width="2" customWidth="1"/>
    <col min="7182" max="7182" width="9.77734375" customWidth="1"/>
    <col min="7422" max="7422" width="11.109375" customWidth="1"/>
    <col min="7423" max="7423" width="10.21875" customWidth="1"/>
    <col min="7424" max="7425" width="10" customWidth="1"/>
    <col min="7426" max="7426" width="10.88671875" customWidth="1"/>
    <col min="7427" max="7427" width="10.5546875" customWidth="1"/>
    <col min="7428" max="7428" width="8.77734375" customWidth="1"/>
    <col min="7429" max="7429" width="13.33203125" customWidth="1"/>
    <col min="7430" max="7430" width="2.5546875" customWidth="1"/>
    <col min="7431" max="7431" width="2.77734375" customWidth="1"/>
    <col min="7432" max="7432" width="6.21875" customWidth="1"/>
    <col min="7433" max="7433" width="2.33203125" customWidth="1"/>
    <col min="7434" max="7434" width="6.109375" customWidth="1"/>
    <col min="7435" max="7435" width="3" bestFit="1" customWidth="1"/>
    <col min="7436" max="7436" width="5.88671875" customWidth="1"/>
    <col min="7437" max="7437" width="2" customWidth="1"/>
    <col min="7438" max="7438" width="9.77734375" customWidth="1"/>
    <col min="7678" max="7678" width="11.109375" customWidth="1"/>
    <col min="7679" max="7679" width="10.21875" customWidth="1"/>
    <col min="7680" max="7681" width="10" customWidth="1"/>
    <col min="7682" max="7682" width="10.88671875" customWidth="1"/>
    <col min="7683" max="7683" width="10.5546875" customWidth="1"/>
    <col min="7684" max="7684" width="8.77734375" customWidth="1"/>
    <col min="7685" max="7685" width="13.33203125" customWidth="1"/>
    <col min="7686" max="7686" width="2.5546875" customWidth="1"/>
    <col min="7687" max="7687" width="2.77734375" customWidth="1"/>
    <col min="7688" max="7688" width="6.21875" customWidth="1"/>
    <col min="7689" max="7689" width="2.33203125" customWidth="1"/>
    <col min="7690" max="7690" width="6.109375" customWidth="1"/>
    <col min="7691" max="7691" width="3" bestFit="1" customWidth="1"/>
    <col min="7692" max="7692" width="5.88671875" customWidth="1"/>
    <col min="7693" max="7693" width="2" customWidth="1"/>
    <col min="7694" max="7694" width="9.77734375" customWidth="1"/>
    <col min="7934" max="7934" width="11.109375" customWidth="1"/>
    <col min="7935" max="7935" width="10.21875" customWidth="1"/>
    <col min="7936" max="7937" width="10" customWidth="1"/>
    <col min="7938" max="7938" width="10.88671875" customWidth="1"/>
    <col min="7939" max="7939" width="10.5546875" customWidth="1"/>
    <col min="7940" max="7940" width="8.77734375" customWidth="1"/>
    <col min="7941" max="7941" width="13.33203125" customWidth="1"/>
    <col min="7942" max="7942" width="2.5546875" customWidth="1"/>
    <col min="7943" max="7943" width="2.77734375" customWidth="1"/>
    <col min="7944" max="7944" width="6.21875" customWidth="1"/>
    <col min="7945" max="7945" width="2.33203125" customWidth="1"/>
    <col min="7946" max="7946" width="6.109375" customWidth="1"/>
    <col min="7947" max="7947" width="3" bestFit="1" customWidth="1"/>
    <col min="7948" max="7948" width="5.88671875" customWidth="1"/>
    <col min="7949" max="7949" width="2" customWidth="1"/>
    <col min="7950" max="7950" width="9.77734375" customWidth="1"/>
    <col min="8190" max="8190" width="11.109375" customWidth="1"/>
    <col min="8191" max="8191" width="10.21875" customWidth="1"/>
    <col min="8192" max="8193" width="10" customWidth="1"/>
    <col min="8194" max="8194" width="10.88671875" customWidth="1"/>
    <col min="8195" max="8195" width="10.5546875" customWidth="1"/>
    <col min="8196" max="8196" width="8.77734375" customWidth="1"/>
    <col min="8197" max="8197" width="13.33203125" customWidth="1"/>
    <col min="8198" max="8198" width="2.5546875" customWidth="1"/>
    <col min="8199" max="8199" width="2.77734375" customWidth="1"/>
    <col min="8200" max="8200" width="6.21875" customWidth="1"/>
    <col min="8201" max="8201" width="2.33203125" customWidth="1"/>
    <col min="8202" max="8202" width="6.109375" customWidth="1"/>
    <col min="8203" max="8203" width="3" bestFit="1" customWidth="1"/>
    <col min="8204" max="8204" width="5.88671875" customWidth="1"/>
    <col min="8205" max="8205" width="2" customWidth="1"/>
    <col min="8206" max="8206" width="9.77734375" customWidth="1"/>
    <col min="8446" max="8446" width="11.109375" customWidth="1"/>
    <col min="8447" max="8447" width="10.21875" customWidth="1"/>
    <col min="8448" max="8449" width="10" customWidth="1"/>
    <col min="8450" max="8450" width="10.88671875" customWidth="1"/>
    <col min="8451" max="8451" width="10.5546875" customWidth="1"/>
    <col min="8452" max="8452" width="8.77734375" customWidth="1"/>
    <col min="8453" max="8453" width="13.33203125" customWidth="1"/>
    <col min="8454" max="8454" width="2.5546875" customWidth="1"/>
    <col min="8455" max="8455" width="2.77734375" customWidth="1"/>
    <col min="8456" max="8456" width="6.21875" customWidth="1"/>
    <col min="8457" max="8457" width="2.33203125" customWidth="1"/>
    <col min="8458" max="8458" width="6.109375" customWidth="1"/>
    <col min="8459" max="8459" width="3" bestFit="1" customWidth="1"/>
    <col min="8460" max="8460" width="5.88671875" customWidth="1"/>
    <col min="8461" max="8461" width="2" customWidth="1"/>
    <col min="8462" max="8462" width="9.77734375" customWidth="1"/>
    <col min="8702" max="8702" width="11.109375" customWidth="1"/>
    <col min="8703" max="8703" width="10.21875" customWidth="1"/>
    <col min="8704" max="8705" width="10" customWidth="1"/>
    <col min="8706" max="8706" width="10.88671875" customWidth="1"/>
    <col min="8707" max="8707" width="10.5546875" customWidth="1"/>
    <col min="8708" max="8708" width="8.77734375" customWidth="1"/>
    <col min="8709" max="8709" width="13.33203125" customWidth="1"/>
    <col min="8710" max="8710" width="2.5546875" customWidth="1"/>
    <col min="8711" max="8711" width="2.77734375" customWidth="1"/>
    <col min="8712" max="8712" width="6.21875" customWidth="1"/>
    <col min="8713" max="8713" width="2.33203125" customWidth="1"/>
    <col min="8714" max="8714" width="6.109375" customWidth="1"/>
    <col min="8715" max="8715" width="3" bestFit="1" customWidth="1"/>
    <col min="8716" max="8716" width="5.88671875" customWidth="1"/>
    <col min="8717" max="8717" width="2" customWidth="1"/>
    <col min="8718" max="8718" width="9.77734375" customWidth="1"/>
    <col min="8958" max="8958" width="11.109375" customWidth="1"/>
    <col min="8959" max="8959" width="10.21875" customWidth="1"/>
    <col min="8960" max="8961" width="10" customWidth="1"/>
    <col min="8962" max="8962" width="10.88671875" customWidth="1"/>
    <col min="8963" max="8963" width="10.5546875" customWidth="1"/>
    <col min="8964" max="8964" width="8.77734375" customWidth="1"/>
    <col min="8965" max="8965" width="13.33203125" customWidth="1"/>
    <col min="8966" max="8966" width="2.5546875" customWidth="1"/>
    <col min="8967" max="8967" width="2.77734375" customWidth="1"/>
    <col min="8968" max="8968" width="6.21875" customWidth="1"/>
    <col min="8969" max="8969" width="2.33203125" customWidth="1"/>
    <col min="8970" max="8970" width="6.109375" customWidth="1"/>
    <col min="8971" max="8971" width="3" bestFit="1" customWidth="1"/>
    <col min="8972" max="8972" width="5.88671875" customWidth="1"/>
    <col min="8973" max="8973" width="2" customWidth="1"/>
    <col min="8974" max="8974" width="9.77734375" customWidth="1"/>
    <col min="9214" max="9214" width="11.109375" customWidth="1"/>
    <col min="9215" max="9215" width="10.21875" customWidth="1"/>
    <col min="9216" max="9217" width="10" customWidth="1"/>
    <col min="9218" max="9218" width="10.88671875" customWidth="1"/>
    <col min="9219" max="9219" width="10.5546875" customWidth="1"/>
    <col min="9220" max="9220" width="8.77734375" customWidth="1"/>
    <col min="9221" max="9221" width="13.33203125" customWidth="1"/>
    <col min="9222" max="9222" width="2.5546875" customWidth="1"/>
    <col min="9223" max="9223" width="2.77734375" customWidth="1"/>
    <col min="9224" max="9224" width="6.21875" customWidth="1"/>
    <col min="9225" max="9225" width="2.33203125" customWidth="1"/>
    <col min="9226" max="9226" width="6.109375" customWidth="1"/>
    <col min="9227" max="9227" width="3" bestFit="1" customWidth="1"/>
    <col min="9228" max="9228" width="5.88671875" customWidth="1"/>
    <col min="9229" max="9229" width="2" customWidth="1"/>
    <col min="9230" max="9230" width="9.77734375" customWidth="1"/>
    <col min="9470" max="9470" width="11.109375" customWidth="1"/>
    <col min="9471" max="9471" width="10.21875" customWidth="1"/>
    <col min="9472" max="9473" width="10" customWidth="1"/>
    <col min="9474" max="9474" width="10.88671875" customWidth="1"/>
    <col min="9475" max="9475" width="10.5546875" customWidth="1"/>
    <col min="9476" max="9476" width="8.77734375" customWidth="1"/>
    <col min="9477" max="9477" width="13.33203125" customWidth="1"/>
    <col min="9478" max="9478" width="2.5546875" customWidth="1"/>
    <col min="9479" max="9479" width="2.77734375" customWidth="1"/>
    <col min="9480" max="9480" width="6.21875" customWidth="1"/>
    <col min="9481" max="9481" width="2.33203125" customWidth="1"/>
    <col min="9482" max="9482" width="6.109375" customWidth="1"/>
    <col min="9483" max="9483" width="3" bestFit="1" customWidth="1"/>
    <col min="9484" max="9484" width="5.88671875" customWidth="1"/>
    <col min="9485" max="9485" width="2" customWidth="1"/>
    <col min="9486" max="9486" width="9.77734375" customWidth="1"/>
    <col min="9726" max="9726" width="11.109375" customWidth="1"/>
    <col min="9727" max="9727" width="10.21875" customWidth="1"/>
    <col min="9728" max="9729" width="10" customWidth="1"/>
    <col min="9730" max="9730" width="10.88671875" customWidth="1"/>
    <col min="9731" max="9731" width="10.5546875" customWidth="1"/>
    <col min="9732" max="9732" width="8.77734375" customWidth="1"/>
    <col min="9733" max="9733" width="13.33203125" customWidth="1"/>
    <col min="9734" max="9734" width="2.5546875" customWidth="1"/>
    <col min="9735" max="9735" width="2.77734375" customWidth="1"/>
    <col min="9736" max="9736" width="6.21875" customWidth="1"/>
    <col min="9737" max="9737" width="2.33203125" customWidth="1"/>
    <col min="9738" max="9738" width="6.109375" customWidth="1"/>
    <col min="9739" max="9739" width="3" bestFit="1" customWidth="1"/>
    <col min="9740" max="9740" width="5.88671875" customWidth="1"/>
    <col min="9741" max="9741" width="2" customWidth="1"/>
    <col min="9742" max="9742" width="9.77734375" customWidth="1"/>
    <col min="9982" max="9982" width="11.109375" customWidth="1"/>
    <col min="9983" max="9983" width="10.21875" customWidth="1"/>
    <col min="9984" max="9985" width="10" customWidth="1"/>
    <col min="9986" max="9986" width="10.88671875" customWidth="1"/>
    <col min="9987" max="9987" width="10.5546875" customWidth="1"/>
    <col min="9988" max="9988" width="8.77734375" customWidth="1"/>
    <col min="9989" max="9989" width="13.33203125" customWidth="1"/>
    <col min="9990" max="9990" width="2.5546875" customWidth="1"/>
    <col min="9991" max="9991" width="2.77734375" customWidth="1"/>
    <col min="9992" max="9992" width="6.21875" customWidth="1"/>
    <col min="9993" max="9993" width="2.33203125" customWidth="1"/>
    <col min="9994" max="9994" width="6.109375" customWidth="1"/>
    <col min="9995" max="9995" width="3" bestFit="1" customWidth="1"/>
    <col min="9996" max="9996" width="5.88671875" customWidth="1"/>
    <col min="9997" max="9997" width="2" customWidth="1"/>
    <col min="9998" max="9998" width="9.77734375" customWidth="1"/>
    <col min="10238" max="10238" width="11.109375" customWidth="1"/>
    <col min="10239" max="10239" width="10.21875" customWidth="1"/>
    <col min="10240" max="10241" width="10" customWidth="1"/>
    <col min="10242" max="10242" width="10.88671875" customWidth="1"/>
    <col min="10243" max="10243" width="10.5546875" customWidth="1"/>
    <col min="10244" max="10244" width="8.77734375" customWidth="1"/>
    <col min="10245" max="10245" width="13.33203125" customWidth="1"/>
    <col min="10246" max="10246" width="2.5546875" customWidth="1"/>
    <col min="10247" max="10247" width="2.77734375" customWidth="1"/>
    <col min="10248" max="10248" width="6.21875" customWidth="1"/>
    <col min="10249" max="10249" width="2.33203125" customWidth="1"/>
    <col min="10250" max="10250" width="6.109375" customWidth="1"/>
    <col min="10251" max="10251" width="3" bestFit="1" customWidth="1"/>
    <col min="10252" max="10252" width="5.88671875" customWidth="1"/>
    <col min="10253" max="10253" width="2" customWidth="1"/>
    <col min="10254" max="10254" width="9.77734375" customWidth="1"/>
    <col min="10494" max="10494" width="11.109375" customWidth="1"/>
    <col min="10495" max="10495" width="10.21875" customWidth="1"/>
    <col min="10496" max="10497" width="10" customWidth="1"/>
    <col min="10498" max="10498" width="10.88671875" customWidth="1"/>
    <col min="10499" max="10499" width="10.5546875" customWidth="1"/>
    <col min="10500" max="10500" width="8.77734375" customWidth="1"/>
    <col min="10501" max="10501" width="13.33203125" customWidth="1"/>
    <col min="10502" max="10502" width="2.5546875" customWidth="1"/>
    <col min="10503" max="10503" width="2.77734375" customWidth="1"/>
    <col min="10504" max="10504" width="6.21875" customWidth="1"/>
    <col min="10505" max="10505" width="2.33203125" customWidth="1"/>
    <col min="10506" max="10506" width="6.109375" customWidth="1"/>
    <col min="10507" max="10507" width="3" bestFit="1" customWidth="1"/>
    <col min="10508" max="10508" width="5.88671875" customWidth="1"/>
    <col min="10509" max="10509" width="2" customWidth="1"/>
    <col min="10510" max="10510" width="9.77734375" customWidth="1"/>
    <col min="10750" max="10750" width="11.109375" customWidth="1"/>
    <col min="10751" max="10751" width="10.21875" customWidth="1"/>
    <col min="10752" max="10753" width="10" customWidth="1"/>
    <col min="10754" max="10754" width="10.88671875" customWidth="1"/>
    <col min="10755" max="10755" width="10.5546875" customWidth="1"/>
    <col min="10756" max="10756" width="8.77734375" customWidth="1"/>
    <col min="10757" max="10757" width="13.33203125" customWidth="1"/>
    <col min="10758" max="10758" width="2.5546875" customWidth="1"/>
    <col min="10759" max="10759" width="2.77734375" customWidth="1"/>
    <col min="10760" max="10760" width="6.21875" customWidth="1"/>
    <col min="10761" max="10761" width="2.33203125" customWidth="1"/>
    <col min="10762" max="10762" width="6.109375" customWidth="1"/>
    <col min="10763" max="10763" width="3" bestFit="1" customWidth="1"/>
    <col min="10764" max="10764" width="5.88671875" customWidth="1"/>
    <col min="10765" max="10765" width="2" customWidth="1"/>
    <col min="10766" max="10766" width="9.77734375" customWidth="1"/>
    <col min="11006" max="11006" width="11.109375" customWidth="1"/>
    <col min="11007" max="11007" width="10.21875" customWidth="1"/>
    <col min="11008" max="11009" width="10" customWidth="1"/>
    <col min="11010" max="11010" width="10.88671875" customWidth="1"/>
    <col min="11011" max="11011" width="10.5546875" customWidth="1"/>
    <col min="11012" max="11012" width="8.77734375" customWidth="1"/>
    <col min="11013" max="11013" width="13.33203125" customWidth="1"/>
    <col min="11014" max="11014" width="2.5546875" customWidth="1"/>
    <col min="11015" max="11015" width="2.77734375" customWidth="1"/>
    <col min="11016" max="11016" width="6.21875" customWidth="1"/>
    <col min="11017" max="11017" width="2.33203125" customWidth="1"/>
    <col min="11018" max="11018" width="6.109375" customWidth="1"/>
    <col min="11019" max="11019" width="3" bestFit="1" customWidth="1"/>
    <col min="11020" max="11020" width="5.88671875" customWidth="1"/>
    <col min="11021" max="11021" width="2" customWidth="1"/>
    <col min="11022" max="11022" width="9.77734375" customWidth="1"/>
    <col min="11262" max="11262" width="11.109375" customWidth="1"/>
    <col min="11263" max="11263" width="10.21875" customWidth="1"/>
    <col min="11264" max="11265" width="10" customWidth="1"/>
    <col min="11266" max="11266" width="10.88671875" customWidth="1"/>
    <col min="11267" max="11267" width="10.5546875" customWidth="1"/>
    <col min="11268" max="11268" width="8.77734375" customWidth="1"/>
    <col min="11269" max="11269" width="13.33203125" customWidth="1"/>
    <col min="11270" max="11270" width="2.5546875" customWidth="1"/>
    <col min="11271" max="11271" width="2.77734375" customWidth="1"/>
    <col min="11272" max="11272" width="6.21875" customWidth="1"/>
    <col min="11273" max="11273" width="2.33203125" customWidth="1"/>
    <col min="11274" max="11274" width="6.109375" customWidth="1"/>
    <col min="11275" max="11275" width="3" bestFit="1" customWidth="1"/>
    <col min="11276" max="11276" width="5.88671875" customWidth="1"/>
    <col min="11277" max="11277" width="2" customWidth="1"/>
    <col min="11278" max="11278" width="9.77734375" customWidth="1"/>
    <col min="11518" max="11518" width="11.109375" customWidth="1"/>
    <col min="11519" max="11519" width="10.21875" customWidth="1"/>
    <col min="11520" max="11521" width="10" customWidth="1"/>
    <col min="11522" max="11522" width="10.88671875" customWidth="1"/>
    <col min="11523" max="11523" width="10.5546875" customWidth="1"/>
    <col min="11524" max="11524" width="8.77734375" customWidth="1"/>
    <col min="11525" max="11525" width="13.33203125" customWidth="1"/>
    <col min="11526" max="11526" width="2.5546875" customWidth="1"/>
    <col min="11527" max="11527" width="2.77734375" customWidth="1"/>
    <col min="11528" max="11528" width="6.21875" customWidth="1"/>
    <col min="11529" max="11529" width="2.33203125" customWidth="1"/>
    <col min="11530" max="11530" width="6.109375" customWidth="1"/>
    <col min="11531" max="11531" width="3" bestFit="1" customWidth="1"/>
    <col min="11532" max="11532" width="5.88671875" customWidth="1"/>
    <col min="11533" max="11533" width="2" customWidth="1"/>
    <col min="11534" max="11534" width="9.77734375" customWidth="1"/>
    <col min="11774" max="11774" width="11.109375" customWidth="1"/>
    <col min="11775" max="11775" width="10.21875" customWidth="1"/>
    <col min="11776" max="11777" width="10" customWidth="1"/>
    <col min="11778" max="11778" width="10.88671875" customWidth="1"/>
    <col min="11779" max="11779" width="10.5546875" customWidth="1"/>
    <col min="11780" max="11780" width="8.77734375" customWidth="1"/>
    <col min="11781" max="11781" width="13.33203125" customWidth="1"/>
    <col min="11782" max="11782" width="2.5546875" customWidth="1"/>
    <col min="11783" max="11783" width="2.77734375" customWidth="1"/>
    <col min="11784" max="11784" width="6.21875" customWidth="1"/>
    <col min="11785" max="11785" width="2.33203125" customWidth="1"/>
    <col min="11786" max="11786" width="6.109375" customWidth="1"/>
    <col min="11787" max="11787" width="3" bestFit="1" customWidth="1"/>
    <col min="11788" max="11788" width="5.88671875" customWidth="1"/>
    <col min="11789" max="11789" width="2" customWidth="1"/>
    <col min="11790" max="11790" width="9.77734375" customWidth="1"/>
    <col min="12030" max="12030" width="11.109375" customWidth="1"/>
    <col min="12031" max="12031" width="10.21875" customWidth="1"/>
    <col min="12032" max="12033" width="10" customWidth="1"/>
    <col min="12034" max="12034" width="10.88671875" customWidth="1"/>
    <col min="12035" max="12035" width="10.5546875" customWidth="1"/>
    <col min="12036" max="12036" width="8.77734375" customWidth="1"/>
    <col min="12037" max="12037" width="13.33203125" customWidth="1"/>
    <col min="12038" max="12038" width="2.5546875" customWidth="1"/>
    <col min="12039" max="12039" width="2.77734375" customWidth="1"/>
    <col min="12040" max="12040" width="6.21875" customWidth="1"/>
    <col min="12041" max="12041" width="2.33203125" customWidth="1"/>
    <col min="12042" max="12042" width="6.109375" customWidth="1"/>
    <col min="12043" max="12043" width="3" bestFit="1" customWidth="1"/>
    <col min="12044" max="12044" width="5.88671875" customWidth="1"/>
    <col min="12045" max="12045" width="2" customWidth="1"/>
    <col min="12046" max="12046" width="9.77734375" customWidth="1"/>
    <col min="12286" max="12286" width="11.109375" customWidth="1"/>
    <col min="12287" max="12287" width="10.21875" customWidth="1"/>
    <col min="12288" max="12289" width="10" customWidth="1"/>
    <col min="12290" max="12290" width="10.88671875" customWidth="1"/>
    <col min="12291" max="12291" width="10.5546875" customWidth="1"/>
    <col min="12292" max="12292" width="8.77734375" customWidth="1"/>
    <col min="12293" max="12293" width="13.33203125" customWidth="1"/>
    <col min="12294" max="12294" width="2.5546875" customWidth="1"/>
    <col min="12295" max="12295" width="2.77734375" customWidth="1"/>
    <col min="12296" max="12296" width="6.21875" customWidth="1"/>
    <col min="12297" max="12297" width="2.33203125" customWidth="1"/>
    <col min="12298" max="12298" width="6.109375" customWidth="1"/>
    <col min="12299" max="12299" width="3" bestFit="1" customWidth="1"/>
    <col min="12300" max="12300" width="5.88671875" customWidth="1"/>
    <col min="12301" max="12301" width="2" customWidth="1"/>
    <col min="12302" max="12302" width="9.77734375" customWidth="1"/>
    <col min="12542" max="12542" width="11.109375" customWidth="1"/>
    <col min="12543" max="12543" width="10.21875" customWidth="1"/>
    <col min="12544" max="12545" width="10" customWidth="1"/>
    <col min="12546" max="12546" width="10.88671875" customWidth="1"/>
    <col min="12547" max="12547" width="10.5546875" customWidth="1"/>
    <col min="12548" max="12548" width="8.77734375" customWidth="1"/>
    <col min="12549" max="12549" width="13.33203125" customWidth="1"/>
    <col min="12550" max="12550" width="2.5546875" customWidth="1"/>
    <col min="12551" max="12551" width="2.77734375" customWidth="1"/>
    <col min="12552" max="12552" width="6.21875" customWidth="1"/>
    <col min="12553" max="12553" width="2.33203125" customWidth="1"/>
    <col min="12554" max="12554" width="6.109375" customWidth="1"/>
    <col min="12555" max="12555" width="3" bestFit="1" customWidth="1"/>
    <col min="12556" max="12556" width="5.88671875" customWidth="1"/>
    <col min="12557" max="12557" width="2" customWidth="1"/>
    <col min="12558" max="12558" width="9.77734375" customWidth="1"/>
    <col min="12798" max="12798" width="11.109375" customWidth="1"/>
    <col min="12799" max="12799" width="10.21875" customWidth="1"/>
    <col min="12800" max="12801" width="10" customWidth="1"/>
    <col min="12802" max="12802" width="10.88671875" customWidth="1"/>
    <col min="12803" max="12803" width="10.5546875" customWidth="1"/>
    <col min="12804" max="12804" width="8.77734375" customWidth="1"/>
    <col min="12805" max="12805" width="13.33203125" customWidth="1"/>
    <col min="12806" max="12806" width="2.5546875" customWidth="1"/>
    <col min="12807" max="12807" width="2.77734375" customWidth="1"/>
    <col min="12808" max="12808" width="6.21875" customWidth="1"/>
    <col min="12809" max="12809" width="2.33203125" customWidth="1"/>
    <col min="12810" max="12810" width="6.109375" customWidth="1"/>
    <col min="12811" max="12811" width="3" bestFit="1" customWidth="1"/>
    <col min="12812" max="12812" width="5.88671875" customWidth="1"/>
    <col min="12813" max="12813" width="2" customWidth="1"/>
    <col min="12814" max="12814" width="9.77734375" customWidth="1"/>
    <col min="13054" max="13054" width="11.109375" customWidth="1"/>
    <col min="13055" max="13055" width="10.21875" customWidth="1"/>
    <col min="13056" max="13057" width="10" customWidth="1"/>
    <col min="13058" max="13058" width="10.88671875" customWidth="1"/>
    <col min="13059" max="13059" width="10.5546875" customWidth="1"/>
    <col min="13060" max="13060" width="8.77734375" customWidth="1"/>
    <col min="13061" max="13061" width="13.33203125" customWidth="1"/>
    <col min="13062" max="13062" width="2.5546875" customWidth="1"/>
    <col min="13063" max="13063" width="2.77734375" customWidth="1"/>
    <col min="13064" max="13064" width="6.21875" customWidth="1"/>
    <col min="13065" max="13065" width="2.33203125" customWidth="1"/>
    <col min="13066" max="13066" width="6.109375" customWidth="1"/>
    <col min="13067" max="13067" width="3" bestFit="1" customWidth="1"/>
    <col min="13068" max="13068" width="5.88671875" customWidth="1"/>
    <col min="13069" max="13069" width="2" customWidth="1"/>
    <col min="13070" max="13070" width="9.77734375" customWidth="1"/>
    <col min="13310" max="13310" width="11.109375" customWidth="1"/>
    <col min="13311" max="13311" width="10.21875" customWidth="1"/>
    <col min="13312" max="13313" width="10" customWidth="1"/>
    <col min="13314" max="13314" width="10.88671875" customWidth="1"/>
    <col min="13315" max="13315" width="10.5546875" customWidth="1"/>
    <col min="13316" max="13316" width="8.77734375" customWidth="1"/>
    <col min="13317" max="13317" width="13.33203125" customWidth="1"/>
    <col min="13318" max="13318" width="2.5546875" customWidth="1"/>
    <col min="13319" max="13319" width="2.77734375" customWidth="1"/>
    <col min="13320" max="13320" width="6.21875" customWidth="1"/>
    <col min="13321" max="13321" width="2.33203125" customWidth="1"/>
    <col min="13322" max="13322" width="6.109375" customWidth="1"/>
    <col min="13323" max="13323" width="3" bestFit="1" customWidth="1"/>
    <col min="13324" max="13324" width="5.88671875" customWidth="1"/>
    <col min="13325" max="13325" width="2" customWidth="1"/>
    <col min="13326" max="13326" width="9.77734375" customWidth="1"/>
    <col min="13566" max="13566" width="11.109375" customWidth="1"/>
    <col min="13567" max="13567" width="10.21875" customWidth="1"/>
    <col min="13568" max="13569" width="10" customWidth="1"/>
    <col min="13570" max="13570" width="10.88671875" customWidth="1"/>
    <col min="13571" max="13571" width="10.5546875" customWidth="1"/>
    <col min="13572" max="13572" width="8.77734375" customWidth="1"/>
    <col min="13573" max="13573" width="13.33203125" customWidth="1"/>
    <col min="13574" max="13574" width="2.5546875" customWidth="1"/>
    <col min="13575" max="13575" width="2.77734375" customWidth="1"/>
    <col min="13576" max="13576" width="6.21875" customWidth="1"/>
    <col min="13577" max="13577" width="2.33203125" customWidth="1"/>
    <col min="13578" max="13578" width="6.109375" customWidth="1"/>
    <col min="13579" max="13579" width="3" bestFit="1" customWidth="1"/>
    <col min="13580" max="13580" width="5.88671875" customWidth="1"/>
    <col min="13581" max="13581" width="2" customWidth="1"/>
    <col min="13582" max="13582" width="9.77734375" customWidth="1"/>
    <col min="13822" max="13822" width="11.109375" customWidth="1"/>
    <col min="13823" max="13823" width="10.21875" customWidth="1"/>
    <col min="13824" max="13825" width="10" customWidth="1"/>
    <col min="13826" max="13826" width="10.88671875" customWidth="1"/>
    <col min="13827" max="13827" width="10.5546875" customWidth="1"/>
    <col min="13828" max="13828" width="8.77734375" customWidth="1"/>
    <col min="13829" max="13829" width="13.33203125" customWidth="1"/>
    <col min="13830" max="13830" width="2.5546875" customWidth="1"/>
    <col min="13831" max="13831" width="2.77734375" customWidth="1"/>
    <col min="13832" max="13832" width="6.21875" customWidth="1"/>
    <col min="13833" max="13833" width="2.33203125" customWidth="1"/>
    <col min="13834" max="13834" width="6.109375" customWidth="1"/>
    <col min="13835" max="13835" width="3" bestFit="1" customWidth="1"/>
    <col min="13836" max="13836" width="5.88671875" customWidth="1"/>
    <col min="13837" max="13837" width="2" customWidth="1"/>
    <col min="13838" max="13838" width="9.77734375" customWidth="1"/>
    <col min="14078" max="14078" width="11.109375" customWidth="1"/>
    <col min="14079" max="14079" width="10.21875" customWidth="1"/>
    <col min="14080" max="14081" width="10" customWidth="1"/>
    <col min="14082" max="14082" width="10.88671875" customWidth="1"/>
    <col min="14083" max="14083" width="10.5546875" customWidth="1"/>
    <col min="14084" max="14084" width="8.77734375" customWidth="1"/>
    <col min="14085" max="14085" width="13.33203125" customWidth="1"/>
    <col min="14086" max="14086" width="2.5546875" customWidth="1"/>
    <col min="14087" max="14087" width="2.77734375" customWidth="1"/>
    <col min="14088" max="14088" width="6.21875" customWidth="1"/>
    <col min="14089" max="14089" width="2.33203125" customWidth="1"/>
    <col min="14090" max="14090" width="6.109375" customWidth="1"/>
    <col min="14091" max="14091" width="3" bestFit="1" customWidth="1"/>
    <col min="14092" max="14092" width="5.88671875" customWidth="1"/>
    <col min="14093" max="14093" width="2" customWidth="1"/>
    <col min="14094" max="14094" width="9.77734375" customWidth="1"/>
    <col min="14334" max="14334" width="11.109375" customWidth="1"/>
    <col min="14335" max="14335" width="10.21875" customWidth="1"/>
    <col min="14336" max="14337" width="10" customWidth="1"/>
    <col min="14338" max="14338" width="10.88671875" customWidth="1"/>
    <col min="14339" max="14339" width="10.5546875" customWidth="1"/>
    <col min="14340" max="14340" width="8.77734375" customWidth="1"/>
    <col min="14341" max="14341" width="13.33203125" customWidth="1"/>
    <col min="14342" max="14342" width="2.5546875" customWidth="1"/>
    <col min="14343" max="14343" width="2.77734375" customWidth="1"/>
    <col min="14344" max="14344" width="6.21875" customWidth="1"/>
    <col min="14345" max="14345" width="2.33203125" customWidth="1"/>
    <col min="14346" max="14346" width="6.109375" customWidth="1"/>
    <col min="14347" max="14347" width="3" bestFit="1" customWidth="1"/>
    <col min="14348" max="14348" width="5.88671875" customWidth="1"/>
    <col min="14349" max="14349" width="2" customWidth="1"/>
    <col min="14350" max="14350" width="9.77734375" customWidth="1"/>
    <col min="14590" max="14590" width="11.109375" customWidth="1"/>
    <col min="14591" max="14591" width="10.21875" customWidth="1"/>
    <col min="14592" max="14593" width="10" customWidth="1"/>
    <col min="14594" max="14594" width="10.88671875" customWidth="1"/>
    <col min="14595" max="14595" width="10.5546875" customWidth="1"/>
    <col min="14596" max="14596" width="8.77734375" customWidth="1"/>
    <col min="14597" max="14597" width="13.33203125" customWidth="1"/>
    <col min="14598" max="14598" width="2.5546875" customWidth="1"/>
    <col min="14599" max="14599" width="2.77734375" customWidth="1"/>
    <col min="14600" max="14600" width="6.21875" customWidth="1"/>
    <col min="14601" max="14601" width="2.33203125" customWidth="1"/>
    <col min="14602" max="14602" width="6.109375" customWidth="1"/>
    <col min="14603" max="14603" width="3" bestFit="1" customWidth="1"/>
    <col min="14604" max="14604" width="5.88671875" customWidth="1"/>
    <col min="14605" max="14605" width="2" customWidth="1"/>
    <col min="14606" max="14606" width="9.77734375" customWidth="1"/>
    <col min="14846" max="14846" width="11.109375" customWidth="1"/>
    <col min="14847" max="14847" width="10.21875" customWidth="1"/>
    <col min="14848" max="14849" width="10" customWidth="1"/>
    <col min="14850" max="14850" width="10.88671875" customWidth="1"/>
    <col min="14851" max="14851" width="10.5546875" customWidth="1"/>
    <col min="14852" max="14852" width="8.77734375" customWidth="1"/>
    <col min="14853" max="14853" width="13.33203125" customWidth="1"/>
    <col min="14854" max="14854" width="2.5546875" customWidth="1"/>
    <col min="14855" max="14855" width="2.77734375" customWidth="1"/>
    <col min="14856" max="14856" width="6.21875" customWidth="1"/>
    <col min="14857" max="14857" width="2.33203125" customWidth="1"/>
    <col min="14858" max="14858" width="6.109375" customWidth="1"/>
    <col min="14859" max="14859" width="3" bestFit="1" customWidth="1"/>
    <col min="14860" max="14860" width="5.88671875" customWidth="1"/>
    <col min="14861" max="14861" width="2" customWidth="1"/>
    <col min="14862" max="14862" width="9.77734375" customWidth="1"/>
    <col min="15102" max="15102" width="11.109375" customWidth="1"/>
    <col min="15103" max="15103" width="10.21875" customWidth="1"/>
    <col min="15104" max="15105" width="10" customWidth="1"/>
    <col min="15106" max="15106" width="10.88671875" customWidth="1"/>
    <col min="15107" max="15107" width="10.5546875" customWidth="1"/>
    <col min="15108" max="15108" width="8.77734375" customWidth="1"/>
    <col min="15109" max="15109" width="13.33203125" customWidth="1"/>
    <col min="15110" max="15110" width="2.5546875" customWidth="1"/>
    <col min="15111" max="15111" width="2.77734375" customWidth="1"/>
    <col min="15112" max="15112" width="6.21875" customWidth="1"/>
    <col min="15113" max="15113" width="2.33203125" customWidth="1"/>
    <col min="15114" max="15114" width="6.109375" customWidth="1"/>
    <col min="15115" max="15115" width="3" bestFit="1" customWidth="1"/>
    <col min="15116" max="15116" width="5.88671875" customWidth="1"/>
    <col min="15117" max="15117" width="2" customWidth="1"/>
    <col min="15118" max="15118" width="9.77734375" customWidth="1"/>
    <col min="15358" max="15358" width="11.109375" customWidth="1"/>
    <col min="15359" max="15359" width="10.21875" customWidth="1"/>
    <col min="15360" max="15361" width="10" customWidth="1"/>
    <col min="15362" max="15362" width="10.88671875" customWidth="1"/>
    <col min="15363" max="15363" width="10.5546875" customWidth="1"/>
    <col min="15364" max="15364" width="8.77734375" customWidth="1"/>
    <col min="15365" max="15365" width="13.33203125" customWidth="1"/>
    <col min="15366" max="15366" width="2.5546875" customWidth="1"/>
    <col min="15367" max="15367" width="2.77734375" customWidth="1"/>
    <col min="15368" max="15368" width="6.21875" customWidth="1"/>
    <col min="15369" max="15369" width="2.33203125" customWidth="1"/>
    <col min="15370" max="15370" width="6.109375" customWidth="1"/>
    <col min="15371" max="15371" width="3" bestFit="1" customWidth="1"/>
    <col min="15372" max="15372" width="5.88671875" customWidth="1"/>
    <col min="15373" max="15373" width="2" customWidth="1"/>
    <col min="15374" max="15374" width="9.77734375" customWidth="1"/>
    <col min="15614" max="15614" width="11.109375" customWidth="1"/>
    <col min="15615" max="15615" width="10.21875" customWidth="1"/>
    <col min="15616" max="15617" width="10" customWidth="1"/>
    <col min="15618" max="15618" width="10.88671875" customWidth="1"/>
    <col min="15619" max="15619" width="10.5546875" customWidth="1"/>
    <col min="15620" max="15620" width="8.77734375" customWidth="1"/>
    <col min="15621" max="15621" width="13.33203125" customWidth="1"/>
    <col min="15622" max="15622" width="2.5546875" customWidth="1"/>
    <col min="15623" max="15623" width="2.77734375" customWidth="1"/>
    <col min="15624" max="15624" width="6.21875" customWidth="1"/>
    <col min="15625" max="15625" width="2.33203125" customWidth="1"/>
    <col min="15626" max="15626" width="6.109375" customWidth="1"/>
    <col min="15627" max="15627" width="3" bestFit="1" customWidth="1"/>
    <col min="15628" max="15628" width="5.88671875" customWidth="1"/>
    <col min="15629" max="15629" width="2" customWidth="1"/>
    <col min="15630" max="15630" width="9.77734375" customWidth="1"/>
    <col min="15870" max="15870" width="11.109375" customWidth="1"/>
    <col min="15871" max="15871" width="10.21875" customWidth="1"/>
    <col min="15872" max="15873" width="10" customWidth="1"/>
    <col min="15874" max="15874" width="10.88671875" customWidth="1"/>
    <col min="15875" max="15875" width="10.5546875" customWidth="1"/>
    <col min="15876" max="15876" width="8.77734375" customWidth="1"/>
    <col min="15877" max="15877" width="13.33203125" customWidth="1"/>
    <col min="15878" max="15878" width="2.5546875" customWidth="1"/>
    <col min="15879" max="15879" width="2.77734375" customWidth="1"/>
    <col min="15880" max="15880" width="6.21875" customWidth="1"/>
    <col min="15881" max="15881" width="2.33203125" customWidth="1"/>
    <col min="15882" max="15882" width="6.109375" customWidth="1"/>
    <col min="15883" max="15883" width="3" bestFit="1" customWidth="1"/>
    <col min="15884" max="15884" width="5.88671875" customWidth="1"/>
    <col min="15885" max="15885" width="2" customWidth="1"/>
    <col min="15886" max="15886" width="9.77734375" customWidth="1"/>
    <col min="16126" max="16126" width="11.109375" customWidth="1"/>
    <col min="16127" max="16127" width="10.21875" customWidth="1"/>
    <col min="16128" max="16129" width="10" customWidth="1"/>
    <col min="16130" max="16130" width="10.88671875" customWidth="1"/>
    <col min="16131" max="16131" width="10.5546875" customWidth="1"/>
    <col min="16132" max="16132" width="8.77734375" customWidth="1"/>
    <col min="16133" max="16133" width="13.33203125" customWidth="1"/>
    <col min="16134" max="16134" width="2.5546875" customWidth="1"/>
    <col min="16135" max="16135" width="2.77734375" customWidth="1"/>
    <col min="16136" max="16136" width="6.21875" customWidth="1"/>
    <col min="16137" max="16137" width="2.33203125" customWidth="1"/>
    <col min="16138" max="16138" width="6.109375" customWidth="1"/>
    <col min="16139" max="16139" width="3" bestFit="1" customWidth="1"/>
    <col min="16140" max="16140" width="5.88671875" customWidth="1"/>
    <col min="16141" max="16141" width="2" customWidth="1"/>
    <col min="16142" max="16142" width="9.77734375" customWidth="1"/>
  </cols>
  <sheetData>
    <row r="1" spans="1:18" ht="27" customHeight="1" x14ac:dyDescent="0.15">
      <c r="A1" s="450" t="s">
        <v>59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</row>
    <row r="2" spans="1:18" ht="14.25" x14ac:dyDescent="0.15">
      <c r="A2" s="12"/>
      <c r="B2" s="12"/>
      <c r="C2" s="12"/>
    </row>
    <row r="3" spans="1:18" ht="14.25" thickBot="1" x14ac:dyDescent="0.2">
      <c r="Q3" s="10" t="s">
        <v>45</v>
      </c>
    </row>
    <row r="4" spans="1:18" ht="27.75" customHeight="1" x14ac:dyDescent="0.15">
      <c r="A4" s="451" t="s">
        <v>60</v>
      </c>
      <c r="B4" s="452"/>
      <c r="C4" s="452"/>
      <c r="D4" s="452"/>
      <c r="E4" s="452" t="s">
        <v>148</v>
      </c>
      <c r="F4" s="452" t="s">
        <v>147</v>
      </c>
      <c r="G4" s="452" t="s">
        <v>5</v>
      </c>
      <c r="H4" s="452" t="s">
        <v>61</v>
      </c>
      <c r="I4" s="452"/>
      <c r="J4" s="452"/>
      <c r="K4" s="452"/>
      <c r="L4" s="452"/>
      <c r="M4" s="452"/>
      <c r="N4" s="452"/>
      <c r="O4" s="452"/>
      <c r="P4" s="452"/>
      <c r="Q4" s="454"/>
    </row>
    <row r="5" spans="1:18" ht="27.75" customHeight="1" thickBot="1" x14ac:dyDescent="0.2">
      <c r="A5" s="66" t="s">
        <v>62</v>
      </c>
      <c r="B5" s="123" t="s">
        <v>63</v>
      </c>
      <c r="C5" s="123" t="s">
        <v>64</v>
      </c>
      <c r="D5" s="123" t="s">
        <v>65</v>
      </c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5"/>
    </row>
    <row r="6" spans="1:18" ht="27.75" customHeight="1" thickTop="1" x14ac:dyDescent="0.15">
      <c r="A6" s="256" t="s">
        <v>114</v>
      </c>
      <c r="B6" s="250"/>
      <c r="C6" s="250"/>
      <c r="D6" s="257"/>
      <c r="E6" s="42">
        <f>E7+E10</f>
        <v>15866645</v>
      </c>
      <c r="F6" s="42">
        <f>F7+F10</f>
        <v>15926093</v>
      </c>
      <c r="G6" s="119">
        <f t="shared" ref="G6:G12" si="0">E6-F6</f>
        <v>-59448</v>
      </c>
      <c r="H6" s="462"/>
      <c r="I6" s="463"/>
      <c r="J6" s="464"/>
      <c r="K6" s="464"/>
      <c r="L6" s="464"/>
      <c r="M6" s="464"/>
      <c r="N6" s="464"/>
      <c r="O6" s="464"/>
      <c r="P6" s="464"/>
      <c r="Q6" s="465"/>
    </row>
    <row r="7" spans="1:18" ht="27.75" customHeight="1" x14ac:dyDescent="0.15">
      <c r="A7" s="466"/>
      <c r="B7" s="251" t="s">
        <v>66</v>
      </c>
      <c r="C7" s="252"/>
      <c r="D7" s="253"/>
      <c r="E7" s="64">
        <f>E8</f>
        <v>15615385</v>
      </c>
      <c r="F7" s="64">
        <f>F8</f>
        <v>15615385</v>
      </c>
      <c r="G7" s="65" t="str">
        <f>IF(E7-F7=0,"",E7-F7)</f>
        <v/>
      </c>
      <c r="H7" s="468"/>
      <c r="I7" s="468"/>
      <c r="J7" s="468"/>
      <c r="K7" s="468"/>
      <c r="L7" s="468"/>
      <c r="M7" s="468"/>
      <c r="N7" s="468"/>
      <c r="O7" s="468"/>
      <c r="P7" s="468"/>
      <c r="Q7" s="469"/>
    </row>
    <row r="8" spans="1:18" ht="27.75" customHeight="1" x14ac:dyDescent="0.15">
      <c r="A8" s="467"/>
      <c r="B8" s="470"/>
      <c r="C8" s="254" t="s">
        <v>66</v>
      </c>
      <c r="D8" s="255"/>
      <c r="E8" s="53">
        <f>E9</f>
        <v>15615385</v>
      </c>
      <c r="F8" s="53">
        <f>F9</f>
        <v>15615385</v>
      </c>
      <c r="G8" s="44" t="str">
        <f>IF(E8-F8=0,"",E8-F8)</f>
        <v/>
      </c>
      <c r="H8" s="471"/>
      <c r="I8" s="471"/>
      <c r="J8" s="471"/>
      <c r="K8" s="471"/>
      <c r="L8" s="471"/>
      <c r="M8" s="471"/>
      <c r="N8" s="471"/>
      <c r="O8" s="471"/>
      <c r="P8" s="471"/>
      <c r="Q8" s="472"/>
    </row>
    <row r="9" spans="1:18" ht="27.75" customHeight="1" x14ac:dyDescent="0.15">
      <c r="A9" s="467"/>
      <c r="B9" s="470"/>
      <c r="C9" s="14"/>
      <c r="D9" s="14" t="s">
        <v>67</v>
      </c>
      <c r="E9" s="53">
        <f>Q9</f>
        <v>15615385</v>
      </c>
      <c r="F9" s="53">
        <v>15615385</v>
      </c>
      <c r="G9" s="44" t="str">
        <f>IF(E9-F9=0,"",E9-F9)</f>
        <v/>
      </c>
      <c r="H9" s="473" t="s">
        <v>137</v>
      </c>
      <c r="I9" s="474"/>
      <c r="J9" s="474"/>
      <c r="K9" s="474"/>
      <c r="L9" s="474"/>
      <c r="M9" s="474"/>
      <c r="N9" s="474"/>
      <c r="O9" s="474"/>
      <c r="P9" s="475"/>
      <c r="Q9" s="54">
        <v>15615385</v>
      </c>
    </row>
    <row r="10" spans="1:18" ht="27.75" customHeight="1" x14ac:dyDescent="0.15">
      <c r="A10" s="467"/>
      <c r="B10" s="254" t="s">
        <v>13</v>
      </c>
      <c r="C10" s="258"/>
      <c r="D10" s="255"/>
      <c r="E10" s="53">
        <f>E11</f>
        <v>251260</v>
      </c>
      <c r="F10" s="53">
        <f>F11</f>
        <v>310708</v>
      </c>
      <c r="G10" s="44">
        <f t="shared" si="0"/>
        <v>-59448</v>
      </c>
      <c r="H10" s="476"/>
      <c r="I10" s="476"/>
      <c r="J10" s="476"/>
      <c r="K10" s="476"/>
      <c r="L10" s="476"/>
      <c r="M10" s="476"/>
      <c r="N10" s="476"/>
      <c r="O10" s="476"/>
      <c r="P10" s="476"/>
      <c r="Q10" s="472"/>
    </row>
    <row r="11" spans="1:18" ht="27.75" customHeight="1" x14ac:dyDescent="0.15">
      <c r="A11" s="467"/>
      <c r="B11" s="477"/>
      <c r="C11" s="259" t="s">
        <v>13</v>
      </c>
      <c r="D11" s="260"/>
      <c r="E11" s="59">
        <f>E12</f>
        <v>251260</v>
      </c>
      <c r="F11" s="59">
        <f>F12</f>
        <v>310708</v>
      </c>
      <c r="G11" s="51">
        <f t="shared" si="0"/>
        <v>-59448</v>
      </c>
      <c r="H11" s="476"/>
      <c r="I11" s="476"/>
      <c r="J11" s="476"/>
      <c r="K11" s="476"/>
      <c r="L11" s="476"/>
      <c r="M11" s="476"/>
      <c r="N11" s="476"/>
      <c r="O11" s="476"/>
      <c r="P11" s="476"/>
      <c r="Q11" s="472"/>
    </row>
    <row r="12" spans="1:18" ht="27.75" customHeight="1" x14ac:dyDescent="0.15">
      <c r="A12" s="467"/>
      <c r="B12" s="478"/>
      <c r="C12" s="478"/>
      <c r="D12" s="94" t="s">
        <v>68</v>
      </c>
      <c r="E12" s="60">
        <f>Q13+Q16+Q17+Q18</f>
        <v>251260</v>
      </c>
      <c r="F12" s="60">
        <v>310708</v>
      </c>
      <c r="G12" s="61">
        <f t="shared" si="0"/>
        <v>-59448</v>
      </c>
      <c r="H12" s="479"/>
      <c r="I12" s="480"/>
      <c r="J12" s="480"/>
      <c r="K12" s="480"/>
      <c r="L12" s="480"/>
      <c r="M12" s="480"/>
      <c r="N12" s="480"/>
      <c r="O12" s="480"/>
      <c r="P12" s="481"/>
      <c r="Q12" s="54"/>
    </row>
    <row r="13" spans="1:18" ht="27.75" customHeight="1" x14ac:dyDescent="0.15">
      <c r="A13" s="467"/>
      <c r="B13" s="478"/>
      <c r="C13" s="478"/>
      <c r="D13" s="134"/>
      <c r="E13" s="135"/>
      <c r="F13" s="136"/>
      <c r="G13" s="137"/>
      <c r="H13" s="479" t="s">
        <v>14</v>
      </c>
      <c r="I13" s="480"/>
      <c r="J13" s="480"/>
      <c r="K13" s="480"/>
      <c r="L13" s="480"/>
      <c r="M13" s="480"/>
      <c r="N13" s="480"/>
      <c r="O13" s="480"/>
      <c r="P13" s="481"/>
      <c r="Q13" s="54">
        <f>Q14+Q15</f>
        <v>198158</v>
      </c>
    </row>
    <row r="14" spans="1:18" ht="27.75" customHeight="1" x14ac:dyDescent="0.15">
      <c r="A14" s="467"/>
      <c r="B14" s="478"/>
      <c r="C14" s="478"/>
      <c r="D14" s="122"/>
      <c r="E14" s="121"/>
      <c r="F14" s="50"/>
      <c r="G14" s="50"/>
      <c r="H14" s="47">
        <v>12695385000</v>
      </c>
      <c r="I14" s="48" t="s">
        <v>69</v>
      </c>
      <c r="J14" s="67" t="s">
        <v>70</v>
      </c>
      <c r="K14" s="68">
        <v>1.4999999999999999E-2</v>
      </c>
      <c r="L14" s="69" t="s">
        <v>70</v>
      </c>
      <c r="M14" s="63">
        <v>0.84599999999999997</v>
      </c>
      <c r="N14" s="67" t="s">
        <v>70</v>
      </c>
      <c r="O14" s="71">
        <v>1</v>
      </c>
      <c r="P14" s="70" t="s">
        <v>71</v>
      </c>
      <c r="Q14" s="62">
        <f>INT(H14*K14*M14*O14/1000)</f>
        <v>161104</v>
      </c>
      <c r="R14" s="38"/>
    </row>
    <row r="15" spans="1:18" ht="27.75" customHeight="1" x14ac:dyDescent="0.15">
      <c r="A15" s="57"/>
      <c r="B15" s="49"/>
      <c r="C15" s="49"/>
      <c r="D15" s="49"/>
      <c r="E15" s="49"/>
      <c r="F15" s="49"/>
      <c r="G15" s="49"/>
      <c r="H15" s="99">
        <v>2920000000</v>
      </c>
      <c r="I15" s="125" t="s">
        <v>69</v>
      </c>
      <c r="J15" s="124" t="s">
        <v>70</v>
      </c>
      <c r="K15" s="104">
        <f>+K14</f>
        <v>1.4999999999999999E-2</v>
      </c>
      <c r="L15" s="52" t="s">
        <v>70</v>
      </c>
      <c r="M15" s="101">
        <v>0.84599999999999997</v>
      </c>
      <c r="N15" s="124" t="s">
        <v>70</v>
      </c>
      <c r="O15" s="102">
        <v>1</v>
      </c>
      <c r="P15" s="103" t="s">
        <v>71</v>
      </c>
      <c r="Q15" s="100">
        <f>INT(H15*K15*M15*O15/1000)</f>
        <v>37054</v>
      </c>
      <c r="R15" s="38"/>
    </row>
    <row r="16" spans="1:18" ht="27.75" customHeight="1" x14ac:dyDescent="0.15">
      <c r="A16" s="57"/>
      <c r="B16" s="49"/>
      <c r="C16" s="49"/>
      <c r="D16" s="49"/>
      <c r="E16" s="49"/>
      <c r="F16" s="49"/>
      <c r="G16" s="49"/>
      <c r="H16" s="456" t="s">
        <v>138</v>
      </c>
      <c r="I16" s="457"/>
      <c r="J16" s="457"/>
      <c r="K16" s="457"/>
      <c r="L16" s="457"/>
      <c r="M16" s="457"/>
      <c r="N16" s="457"/>
      <c r="O16" s="457"/>
      <c r="P16" s="458"/>
      <c r="Q16" s="62">
        <v>32980</v>
      </c>
    </row>
    <row r="17" spans="1:17" ht="27.75" customHeight="1" x14ac:dyDescent="0.15">
      <c r="A17" s="57"/>
      <c r="B17" s="49"/>
      <c r="C17" s="49"/>
      <c r="D17" s="49"/>
      <c r="E17" s="49"/>
      <c r="F17" s="49"/>
      <c r="G17" s="49"/>
      <c r="H17" s="456" t="s">
        <v>139</v>
      </c>
      <c r="I17" s="457"/>
      <c r="J17" s="457"/>
      <c r="K17" s="457"/>
      <c r="L17" s="457"/>
      <c r="M17" s="457"/>
      <c r="N17" s="457"/>
      <c r="O17" s="457"/>
      <c r="P17" s="458"/>
      <c r="Q17" s="62">
        <v>7472</v>
      </c>
    </row>
    <row r="18" spans="1:17" ht="27.75" customHeight="1" thickBot="1" x14ac:dyDescent="0.2">
      <c r="A18" s="58"/>
      <c r="B18" s="39"/>
      <c r="C18" s="39"/>
      <c r="D18" s="39"/>
      <c r="E18" s="39"/>
      <c r="F18" s="39"/>
      <c r="G18" s="39"/>
      <c r="H18" s="459" t="s">
        <v>72</v>
      </c>
      <c r="I18" s="460"/>
      <c r="J18" s="460"/>
      <c r="K18" s="460"/>
      <c r="L18" s="460"/>
      <c r="M18" s="460"/>
      <c r="N18" s="460"/>
      <c r="O18" s="460"/>
      <c r="P18" s="461"/>
      <c r="Q18" s="72">
        <v>12650</v>
      </c>
    </row>
    <row r="20" spans="1:17" ht="21.75" customHeight="1" x14ac:dyDescent="0.15"/>
  </sheetData>
  <mergeCells count="21">
    <mergeCell ref="H16:P16"/>
    <mergeCell ref="H17:P17"/>
    <mergeCell ref="H18:P18"/>
    <mergeCell ref="H6:Q6"/>
    <mergeCell ref="A7:A14"/>
    <mergeCell ref="H7:Q7"/>
    <mergeCell ref="B8:B9"/>
    <mergeCell ref="H8:Q8"/>
    <mergeCell ref="H9:P9"/>
    <mergeCell ref="H10:Q10"/>
    <mergeCell ref="B11:B14"/>
    <mergeCell ref="H11:Q11"/>
    <mergeCell ref="C12:C14"/>
    <mergeCell ref="H12:P12"/>
    <mergeCell ref="H13:P13"/>
    <mergeCell ref="A1:Q1"/>
    <mergeCell ref="A4:D4"/>
    <mergeCell ref="E4:E5"/>
    <mergeCell ref="F4:F5"/>
    <mergeCell ref="G4:G5"/>
    <mergeCell ref="H4:Q5"/>
  </mergeCells>
  <phoneticPr fontId="11" type="noConversion"/>
  <printOptions horizontalCentered="1"/>
  <pageMargins left="0.31496062992125984" right="0.31496062992125984" top="0.98425196850393704" bottom="0.6692913385826772" header="0.39370078740157483" footer="0.39370078740157483"/>
  <pageSetup paperSize="9" scale="97" fitToHeight="2" orientation="landscape" r:id="rId1"/>
  <headerFooter alignWithMargins="0"/>
  <rowBreaks count="1" manualBreakCount="1">
    <brk id="18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T20"/>
  <sheetViews>
    <sheetView showZeros="0" view="pageBreakPreview" zoomScaleNormal="100" zoomScaleSheetLayoutView="100" workbookViewId="0">
      <selection activeCell="I20" sqref="I20"/>
    </sheetView>
  </sheetViews>
  <sheetFormatPr defaultRowHeight="13.5" x14ac:dyDescent="0.15"/>
  <cols>
    <col min="5" max="7" width="10.77734375" customWidth="1"/>
    <col min="8" max="8" width="14.5546875" bestFit="1" customWidth="1"/>
    <col min="9" max="9" width="3" bestFit="1" customWidth="1"/>
    <col min="10" max="10" width="6.21875" style="126" customWidth="1"/>
    <col min="11" max="11" width="3.109375" customWidth="1"/>
    <col min="12" max="12" width="4.5546875" style="126" bestFit="1" customWidth="1"/>
    <col min="13" max="13" width="3.21875" customWidth="1"/>
    <col min="14" max="14" width="6.21875" style="15" customWidth="1"/>
    <col min="15" max="15" width="2.21875" style="13" customWidth="1"/>
    <col min="16" max="16" width="10.88671875" bestFit="1" customWidth="1"/>
    <col min="17" max="17" width="5" customWidth="1"/>
    <col min="18" max="21" width="0" hidden="1" customWidth="1"/>
    <col min="258" max="259" width="11.44140625" bestFit="1" customWidth="1"/>
    <col min="260" max="260" width="9" bestFit="1" customWidth="1"/>
    <col min="261" max="261" width="14.5546875" bestFit="1" customWidth="1"/>
    <col min="262" max="262" width="3" bestFit="1" customWidth="1"/>
    <col min="263" max="263" width="6.21875" customWidth="1"/>
    <col min="264" max="264" width="3.109375" customWidth="1"/>
    <col min="265" max="265" width="4.5546875" bestFit="1" customWidth="1"/>
    <col min="266" max="266" width="3.21875" customWidth="1"/>
    <col min="267" max="267" width="6.21875" customWidth="1"/>
    <col min="268" max="268" width="2.21875" customWidth="1"/>
    <col min="269" max="269" width="10.88671875" bestFit="1" customWidth="1"/>
    <col min="270" max="270" width="5" customWidth="1"/>
    <col min="271" max="274" width="0" hidden="1" customWidth="1"/>
    <col min="514" max="515" width="11.44140625" bestFit="1" customWidth="1"/>
    <col min="516" max="516" width="9" bestFit="1" customWidth="1"/>
    <col min="517" max="517" width="14.5546875" bestFit="1" customWidth="1"/>
    <col min="518" max="518" width="3" bestFit="1" customWidth="1"/>
    <col min="519" max="519" width="6.21875" customWidth="1"/>
    <col min="520" max="520" width="3.109375" customWidth="1"/>
    <col min="521" max="521" width="4.5546875" bestFit="1" customWidth="1"/>
    <col min="522" max="522" width="3.21875" customWidth="1"/>
    <col min="523" max="523" width="6.21875" customWidth="1"/>
    <col min="524" max="524" width="2.21875" customWidth="1"/>
    <col min="525" max="525" width="10.88671875" bestFit="1" customWidth="1"/>
    <col min="526" max="526" width="5" customWidth="1"/>
    <col min="527" max="530" width="0" hidden="1" customWidth="1"/>
    <col min="770" max="771" width="11.44140625" bestFit="1" customWidth="1"/>
    <col min="772" max="772" width="9" bestFit="1" customWidth="1"/>
    <col min="773" max="773" width="14.5546875" bestFit="1" customWidth="1"/>
    <col min="774" max="774" width="3" bestFit="1" customWidth="1"/>
    <col min="775" max="775" width="6.21875" customWidth="1"/>
    <col min="776" max="776" width="3.109375" customWidth="1"/>
    <col min="777" max="777" width="4.5546875" bestFit="1" customWidth="1"/>
    <col min="778" max="778" width="3.21875" customWidth="1"/>
    <col min="779" max="779" width="6.21875" customWidth="1"/>
    <col min="780" max="780" width="2.21875" customWidth="1"/>
    <col min="781" max="781" width="10.88671875" bestFit="1" customWidth="1"/>
    <col min="782" max="782" width="5" customWidth="1"/>
    <col min="783" max="786" width="0" hidden="1" customWidth="1"/>
    <col min="1026" max="1027" width="11.44140625" bestFit="1" customWidth="1"/>
    <col min="1028" max="1028" width="9" bestFit="1" customWidth="1"/>
    <col min="1029" max="1029" width="14.5546875" bestFit="1" customWidth="1"/>
    <col min="1030" max="1030" width="3" bestFit="1" customWidth="1"/>
    <col min="1031" max="1031" width="6.21875" customWidth="1"/>
    <col min="1032" max="1032" width="3.109375" customWidth="1"/>
    <col min="1033" max="1033" width="4.5546875" bestFit="1" customWidth="1"/>
    <col min="1034" max="1034" width="3.21875" customWidth="1"/>
    <col min="1035" max="1035" width="6.21875" customWidth="1"/>
    <col min="1036" max="1036" width="2.21875" customWidth="1"/>
    <col min="1037" max="1037" width="10.88671875" bestFit="1" customWidth="1"/>
    <col min="1038" max="1038" width="5" customWidth="1"/>
    <col min="1039" max="1042" width="0" hidden="1" customWidth="1"/>
    <col min="1282" max="1283" width="11.44140625" bestFit="1" customWidth="1"/>
    <col min="1284" max="1284" width="9" bestFit="1" customWidth="1"/>
    <col min="1285" max="1285" width="14.5546875" bestFit="1" customWidth="1"/>
    <col min="1286" max="1286" width="3" bestFit="1" customWidth="1"/>
    <col min="1287" max="1287" width="6.21875" customWidth="1"/>
    <col min="1288" max="1288" width="3.109375" customWidth="1"/>
    <col min="1289" max="1289" width="4.5546875" bestFit="1" customWidth="1"/>
    <col min="1290" max="1290" width="3.21875" customWidth="1"/>
    <col min="1291" max="1291" width="6.21875" customWidth="1"/>
    <col min="1292" max="1292" width="2.21875" customWidth="1"/>
    <col min="1293" max="1293" width="10.88671875" bestFit="1" customWidth="1"/>
    <col min="1294" max="1294" width="5" customWidth="1"/>
    <col min="1295" max="1298" width="0" hidden="1" customWidth="1"/>
    <col min="1538" max="1539" width="11.44140625" bestFit="1" customWidth="1"/>
    <col min="1540" max="1540" width="9" bestFit="1" customWidth="1"/>
    <col min="1541" max="1541" width="14.5546875" bestFit="1" customWidth="1"/>
    <col min="1542" max="1542" width="3" bestFit="1" customWidth="1"/>
    <col min="1543" max="1543" width="6.21875" customWidth="1"/>
    <col min="1544" max="1544" width="3.109375" customWidth="1"/>
    <col min="1545" max="1545" width="4.5546875" bestFit="1" customWidth="1"/>
    <col min="1546" max="1546" width="3.21875" customWidth="1"/>
    <col min="1547" max="1547" width="6.21875" customWidth="1"/>
    <col min="1548" max="1548" width="2.21875" customWidth="1"/>
    <col min="1549" max="1549" width="10.88671875" bestFit="1" customWidth="1"/>
    <col min="1550" max="1550" width="5" customWidth="1"/>
    <col min="1551" max="1554" width="0" hidden="1" customWidth="1"/>
    <col min="1794" max="1795" width="11.44140625" bestFit="1" customWidth="1"/>
    <col min="1796" max="1796" width="9" bestFit="1" customWidth="1"/>
    <col min="1797" max="1797" width="14.5546875" bestFit="1" customWidth="1"/>
    <col min="1798" max="1798" width="3" bestFit="1" customWidth="1"/>
    <col min="1799" max="1799" width="6.21875" customWidth="1"/>
    <col min="1800" max="1800" width="3.109375" customWidth="1"/>
    <col min="1801" max="1801" width="4.5546875" bestFit="1" customWidth="1"/>
    <col min="1802" max="1802" width="3.21875" customWidth="1"/>
    <col min="1803" max="1803" width="6.21875" customWidth="1"/>
    <col min="1804" max="1804" width="2.21875" customWidth="1"/>
    <col min="1805" max="1805" width="10.88671875" bestFit="1" customWidth="1"/>
    <col min="1806" max="1806" width="5" customWidth="1"/>
    <col min="1807" max="1810" width="0" hidden="1" customWidth="1"/>
    <col min="2050" max="2051" width="11.44140625" bestFit="1" customWidth="1"/>
    <col min="2052" max="2052" width="9" bestFit="1" customWidth="1"/>
    <col min="2053" max="2053" width="14.5546875" bestFit="1" customWidth="1"/>
    <col min="2054" max="2054" width="3" bestFit="1" customWidth="1"/>
    <col min="2055" max="2055" width="6.21875" customWidth="1"/>
    <col min="2056" max="2056" width="3.109375" customWidth="1"/>
    <col min="2057" max="2057" width="4.5546875" bestFit="1" customWidth="1"/>
    <col min="2058" max="2058" width="3.21875" customWidth="1"/>
    <col min="2059" max="2059" width="6.21875" customWidth="1"/>
    <col min="2060" max="2060" width="2.21875" customWidth="1"/>
    <col min="2061" max="2061" width="10.88671875" bestFit="1" customWidth="1"/>
    <col min="2062" max="2062" width="5" customWidth="1"/>
    <col min="2063" max="2066" width="0" hidden="1" customWidth="1"/>
    <col min="2306" max="2307" width="11.44140625" bestFit="1" customWidth="1"/>
    <col min="2308" max="2308" width="9" bestFit="1" customWidth="1"/>
    <col min="2309" max="2309" width="14.5546875" bestFit="1" customWidth="1"/>
    <col min="2310" max="2310" width="3" bestFit="1" customWidth="1"/>
    <col min="2311" max="2311" width="6.21875" customWidth="1"/>
    <col min="2312" max="2312" width="3.109375" customWidth="1"/>
    <col min="2313" max="2313" width="4.5546875" bestFit="1" customWidth="1"/>
    <col min="2314" max="2314" width="3.21875" customWidth="1"/>
    <col min="2315" max="2315" width="6.21875" customWidth="1"/>
    <col min="2316" max="2316" width="2.21875" customWidth="1"/>
    <col min="2317" max="2317" width="10.88671875" bestFit="1" customWidth="1"/>
    <col min="2318" max="2318" width="5" customWidth="1"/>
    <col min="2319" max="2322" width="0" hidden="1" customWidth="1"/>
    <col min="2562" max="2563" width="11.44140625" bestFit="1" customWidth="1"/>
    <col min="2564" max="2564" width="9" bestFit="1" customWidth="1"/>
    <col min="2565" max="2565" width="14.5546875" bestFit="1" customWidth="1"/>
    <col min="2566" max="2566" width="3" bestFit="1" customWidth="1"/>
    <col min="2567" max="2567" width="6.21875" customWidth="1"/>
    <col min="2568" max="2568" width="3.109375" customWidth="1"/>
    <col min="2569" max="2569" width="4.5546875" bestFit="1" customWidth="1"/>
    <col min="2570" max="2570" width="3.21875" customWidth="1"/>
    <col min="2571" max="2571" width="6.21875" customWidth="1"/>
    <col min="2572" max="2572" width="2.21875" customWidth="1"/>
    <col min="2573" max="2573" width="10.88671875" bestFit="1" customWidth="1"/>
    <col min="2574" max="2574" width="5" customWidth="1"/>
    <col min="2575" max="2578" width="0" hidden="1" customWidth="1"/>
    <col min="2818" max="2819" width="11.44140625" bestFit="1" customWidth="1"/>
    <col min="2820" max="2820" width="9" bestFit="1" customWidth="1"/>
    <col min="2821" max="2821" width="14.5546875" bestFit="1" customWidth="1"/>
    <col min="2822" max="2822" width="3" bestFit="1" customWidth="1"/>
    <col min="2823" max="2823" width="6.21875" customWidth="1"/>
    <col min="2824" max="2824" width="3.109375" customWidth="1"/>
    <col min="2825" max="2825" width="4.5546875" bestFit="1" customWidth="1"/>
    <col min="2826" max="2826" width="3.21875" customWidth="1"/>
    <col min="2827" max="2827" width="6.21875" customWidth="1"/>
    <col min="2828" max="2828" width="2.21875" customWidth="1"/>
    <col min="2829" max="2829" width="10.88671875" bestFit="1" customWidth="1"/>
    <col min="2830" max="2830" width="5" customWidth="1"/>
    <col min="2831" max="2834" width="0" hidden="1" customWidth="1"/>
    <col min="3074" max="3075" width="11.44140625" bestFit="1" customWidth="1"/>
    <col min="3076" max="3076" width="9" bestFit="1" customWidth="1"/>
    <col min="3077" max="3077" width="14.5546875" bestFit="1" customWidth="1"/>
    <col min="3078" max="3078" width="3" bestFit="1" customWidth="1"/>
    <col min="3079" max="3079" width="6.21875" customWidth="1"/>
    <col min="3080" max="3080" width="3.109375" customWidth="1"/>
    <col min="3081" max="3081" width="4.5546875" bestFit="1" customWidth="1"/>
    <col min="3082" max="3082" width="3.21875" customWidth="1"/>
    <col min="3083" max="3083" width="6.21875" customWidth="1"/>
    <col min="3084" max="3084" width="2.21875" customWidth="1"/>
    <col min="3085" max="3085" width="10.88671875" bestFit="1" customWidth="1"/>
    <col min="3086" max="3086" width="5" customWidth="1"/>
    <col min="3087" max="3090" width="0" hidden="1" customWidth="1"/>
    <col min="3330" max="3331" width="11.44140625" bestFit="1" customWidth="1"/>
    <col min="3332" max="3332" width="9" bestFit="1" customWidth="1"/>
    <col min="3333" max="3333" width="14.5546875" bestFit="1" customWidth="1"/>
    <col min="3334" max="3334" width="3" bestFit="1" customWidth="1"/>
    <col min="3335" max="3335" width="6.21875" customWidth="1"/>
    <col min="3336" max="3336" width="3.109375" customWidth="1"/>
    <col min="3337" max="3337" width="4.5546875" bestFit="1" customWidth="1"/>
    <col min="3338" max="3338" width="3.21875" customWidth="1"/>
    <col min="3339" max="3339" width="6.21875" customWidth="1"/>
    <col min="3340" max="3340" width="2.21875" customWidth="1"/>
    <col min="3341" max="3341" width="10.88671875" bestFit="1" customWidth="1"/>
    <col min="3342" max="3342" width="5" customWidth="1"/>
    <col min="3343" max="3346" width="0" hidden="1" customWidth="1"/>
    <col min="3586" max="3587" width="11.44140625" bestFit="1" customWidth="1"/>
    <col min="3588" max="3588" width="9" bestFit="1" customWidth="1"/>
    <col min="3589" max="3589" width="14.5546875" bestFit="1" customWidth="1"/>
    <col min="3590" max="3590" width="3" bestFit="1" customWidth="1"/>
    <col min="3591" max="3591" width="6.21875" customWidth="1"/>
    <col min="3592" max="3592" width="3.109375" customWidth="1"/>
    <col min="3593" max="3593" width="4.5546875" bestFit="1" customWidth="1"/>
    <col min="3594" max="3594" width="3.21875" customWidth="1"/>
    <col min="3595" max="3595" width="6.21875" customWidth="1"/>
    <col min="3596" max="3596" width="2.21875" customWidth="1"/>
    <col min="3597" max="3597" width="10.88671875" bestFit="1" customWidth="1"/>
    <col min="3598" max="3598" width="5" customWidth="1"/>
    <col min="3599" max="3602" width="0" hidden="1" customWidth="1"/>
    <col min="3842" max="3843" width="11.44140625" bestFit="1" customWidth="1"/>
    <col min="3844" max="3844" width="9" bestFit="1" customWidth="1"/>
    <col min="3845" max="3845" width="14.5546875" bestFit="1" customWidth="1"/>
    <col min="3846" max="3846" width="3" bestFit="1" customWidth="1"/>
    <col min="3847" max="3847" width="6.21875" customWidth="1"/>
    <col min="3848" max="3848" width="3.109375" customWidth="1"/>
    <col min="3849" max="3849" width="4.5546875" bestFit="1" customWidth="1"/>
    <col min="3850" max="3850" width="3.21875" customWidth="1"/>
    <col min="3851" max="3851" width="6.21875" customWidth="1"/>
    <col min="3852" max="3852" width="2.21875" customWidth="1"/>
    <col min="3853" max="3853" width="10.88671875" bestFit="1" customWidth="1"/>
    <col min="3854" max="3854" width="5" customWidth="1"/>
    <col min="3855" max="3858" width="0" hidden="1" customWidth="1"/>
    <col min="4098" max="4099" width="11.44140625" bestFit="1" customWidth="1"/>
    <col min="4100" max="4100" width="9" bestFit="1" customWidth="1"/>
    <col min="4101" max="4101" width="14.5546875" bestFit="1" customWidth="1"/>
    <col min="4102" max="4102" width="3" bestFit="1" customWidth="1"/>
    <col min="4103" max="4103" width="6.21875" customWidth="1"/>
    <col min="4104" max="4104" width="3.109375" customWidth="1"/>
    <col min="4105" max="4105" width="4.5546875" bestFit="1" customWidth="1"/>
    <col min="4106" max="4106" width="3.21875" customWidth="1"/>
    <col min="4107" max="4107" width="6.21875" customWidth="1"/>
    <col min="4108" max="4108" width="2.21875" customWidth="1"/>
    <col min="4109" max="4109" width="10.88671875" bestFit="1" customWidth="1"/>
    <col min="4110" max="4110" width="5" customWidth="1"/>
    <col min="4111" max="4114" width="0" hidden="1" customWidth="1"/>
    <col min="4354" max="4355" width="11.44140625" bestFit="1" customWidth="1"/>
    <col min="4356" max="4356" width="9" bestFit="1" customWidth="1"/>
    <col min="4357" max="4357" width="14.5546875" bestFit="1" customWidth="1"/>
    <col min="4358" max="4358" width="3" bestFit="1" customWidth="1"/>
    <col min="4359" max="4359" width="6.21875" customWidth="1"/>
    <col min="4360" max="4360" width="3.109375" customWidth="1"/>
    <col min="4361" max="4361" width="4.5546875" bestFit="1" customWidth="1"/>
    <col min="4362" max="4362" width="3.21875" customWidth="1"/>
    <col min="4363" max="4363" width="6.21875" customWidth="1"/>
    <col min="4364" max="4364" width="2.21875" customWidth="1"/>
    <col min="4365" max="4365" width="10.88671875" bestFit="1" customWidth="1"/>
    <col min="4366" max="4366" width="5" customWidth="1"/>
    <col min="4367" max="4370" width="0" hidden="1" customWidth="1"/>
    <col min="4610" max="4611" width="11.44140625" bestFit="1" customWidth="1"/>
    <col min="4612" max="4612" width="9" bestFit="1" customWidth="1"/>
    <col min="4613" max="4613" width="14.5546875" bestFit="1" customWidth="1"/>
    <col min="4614" max="4614" width="3" bestFit="1" customWidth="1"/>
    <col min="4615" max="4615" width="6.21875" customWidth="1"/>
    <col min="4616" max="4616" width="3.109375" customWidth="1"/>
    <col min="4617" max="4617" width="4.5546875" bestFit="1" customWidth="1"/>
    <col min="4618" max="4618" width="3.21875" customWidth="1"/>
    <col min="4619" max="4619" width="6.21875" customWidth="1"/>
    <col min="4620" max="4620" width="2.21875" customWidth="1"/>
    <col min="4621" max="4621" width="10.88671875" bestFit="1" customWidth="1"/>
    <col min="4622" max="4622" width="5" customWidth="1"/>
    <col min="4623" max="4626" width="0" hidden="1" customWidth="1"/>
    <col min="4866" max="4867" width="11.44140625" bestFit="1" customWidth="1"/>
    <col min="4868" max="4868" width="9" bestFit="1" customWidth="1"/>
    <col min="4869" max="4869" width="14.5546875" bestFit="1" customWidth="1"/>
    <col min="4870" max="4870" width="3" bestFit="1" customWidth="1"/>
    <col min="4871" max="4871" width="6.21875" customWidth="1"/>
    <col min="4872" max="4872" width="3.109375" customWidth="1"/>
    <col min="4873" max="4873" width="4.5546875" bestFit="1" customWidth="1"/>
    <col min="4874" max="4874" width="3.21875" customWidth="1"/>
    <col min="4875" max="4875" width="6.21875" customWidth="1"/>
    <col min="4876" max="4876" width="2.21875" customWidth="1"/>
    <col min="4877" max="4877" width="10.88671875" bestFit="1" customWidth="1"/>
    <col min="4878" max="4878" width="5" customWidth="1"/>
    <col min="4879" max="4882" width="0" hidden="1" customWidth="1"/>
    <col min="5122" max="5123" width="11.44140625" bestFit="1" customWidth="1"/>
    <col min="5124" max="5124" width="9" bestFit="1" customWidth="1"/>
    <col min="5125" max="5125" width="14.5546875" bestFit="1" customWidth="1"/>
    <col min="5126" max="5126" width="3" bestFit="1" customWidth="1"/>
    <col min="5127" max="5127" width="6.21875" customWidth="1"/>
    <col min="5128" max="5128" width="3.109375" customWidth="1"/>
    <col min="5129" max="5129" width="4.5546875" bestFit="1" customWidth="1"/>
    <col min="5130" max="5130" width="3.21875" customWidth="1"/>
    <col min="5131" max="5131" width="6.21875" customWidth="1"/>
    <col min="5132" max="5132" width="2.21875" customWidth="1"/>
    <col min="5133" max="5133" width="10.88671875" bestFit="1" customWidth="1"/>
    <col min="5134" max="5134" width="5" customWidth="1"/>
    <col min="5135" max="5138" width="0" hidden="1" customWidth="1"/>
    <col min="5378" max="5379" width="11.44140625" bestFit="1" customWidth="1"/>
    <col min="5380" max="5380" width="9" bestFit="1" customWidth="1"/>
    <col min="5381" max="5381" width="14.5546875" bestFit="1" customWidth="1"/>
    <col min="5382" max="5382" width="3" bestFit="1" customWidth="1"/>
    <col min="5383" max="5383" width="6.21875" customWidth="1"/>
    <col min="5384" max="5384" width="3.109375" customWidth="1"/>
    <col min="5385" max="5385" width="4.5546875" bestFit="1" customWidth="1"/>
    <col min="5386" max="5386" width="3.21875" customWidth="1"/>
    <col min="5387" max="5387" width="6.21875" customWidth="1"/>
    <col min="5388" max="5388" width="2.21875" customWidth="1"/>
    <col min="5389" max="5389" width="10.88671875" bestFit="1" customWidth="1"/>
    <col min="5390" max="5390" width="5" customWidth="1"/>
    <col min="5391" max="5394" width="0" hidden="1" customWidth="1"/>
    <col min="5634" max="5635" width="11.44140625" bestFit="1" customWidth="1"/>
    <col min="5636" max="5636" width="9" bestFit="1" customWidth="1"/>
    <col min="5637" max="5637" width="14.5546875" bestFit="1" customWidth="1"/>
    <col min="5638" max="5638" width="3" bestFit="1" customWidth="1"/>
    <col min="5639" max="5639" width="6.21875" customWidth="1"/>
    <col min="5640" max="5640" width="3.109375" customWidth="1"/>
    <col min="5641" max="5641" width="4.5546875" bestFit="1" customWidth="1"/>
    <col min="5642" max="5642" width="3.21875" customWidth="1"/>
    <col min="5643" max="5643" width="6.21875" customWidth="1"/>
    <col min="5644" max="5644" width="2.21875" customWidth="1"/>
    <col min="5645" max="5645" width="10.88671875" bestFit="1" customWidth="1"/>
    <col min="5646" max="5646" width="5" customWidth="1"/>
    <col min="5647" max="5650" width="0" hidden="1" customWidth="1"/>
    <col min="5890" max="5891" width="11.44140625" bestFit="1" customWidth="1"/>
    <col min="5892" max="5892" width="9" bestFit="1" customWidth="1"/>
    <col min="5893" max="5893" width="14.5546875" bestFit="1" customWidth="1"/>
    <col min="5894" max="5894" width="3" bestFit="1" customWidth="1"/>
    <col min="5895" max="5895" width="6.21875" customWidth="1"/>
    <col min="5896" max="5896" width="3.109375" customWidth="1"/>
    <col min="5897" max="5897" width="4.5546875" bestFit="1" customWidth="1"/>
    <col min="5898" max="5898" width="3.21875" customWidth="1"/>
    <col min="5899" max="5899" width="6.21875" customWidth="1"/>
    <col min="5900" max="5900" width="2.21875" customWidth="1"/>
    <col min="5901" max="5901" width="10.88671875" bestFit="1" customWidth="1"/>
    <col min="5902" max="5902" width="5" customWidth="1"/>
    <col min="5903" max="5906" width="0" hidden="1" customWidth="1"/>
    <col min="6146" max="6147" width="11.44140625" bestFit="1" customWidth="1"/>
    <col min="6148" max="6148" width="9" bestFit="1" customWidth="1"/>
    <col min="6149" max="6149" width="14.5546875" bestFit="1" customWidth="1"/>
    <col min="6150" max="6150" width="3" bestFit="1" customWidth="1"/>
    <col min="6151" max="6151" width="6.21875" customWidth="1"/>
    <col min="6152" max="6152" width="3.109375" customWidth="1"/>
    <col min="6153" max="6153" width="4.5546875" bestFit="1" customWidth="1"/>
    <col min="6154" max="6154" width="3.21875" customWidth="1"/>
    <col min="6155" max="6155" width="6.21875" customWidth="1"/>
    <col min="6156" max="6156" width="2.21875" customWidth="1"/>
    <col min="6157" max="6157" width="10.88671875" bestFit="1" customWidth="1"/>
    <col min="6158" max="6158" width="5" customWidth="1"/>
    <col min="6159" max="6162" width="0" hidden="1" customWidth="1"/>
    <col min="6402" max="6403" width="11.44140625" bestFit="1" customWidth="1"/>
    <col min="6404" max="6404" width="9" bestFit="1" customWidth="1"/>
    <col min="6405" max="6405" width="14.5546875" bestFit="1" customWidth="1"/>
    <col min="6406" max="6406" width="3" bestFit="1" customWidth="1"/>
    <col min="6407" max="6407" width="6.21875" customWidth="1"/>
    <col min="6408" max="6408" width="3.109375" customWidth="1"/>
    <col min="6409" max="6409" width="4.5546875" bestFit="1" customWidth="1"/>
    <col min="6410" max="6410" width="3.21875" customWidth="1"/>
    <col min="6411" max="6411" width="6.21875" customWidth="1"/>
    <col min="6412" max="6412" width="2.21875" customWidth="1"/>
    <col min="6413" max="6413" width="10.88671875" bestFit="1" customWidth="1"/>
    <col min="6414" max="6414" width="5" customWidth="1"/>
    <col min="6415" max="6418" width="0" hidden="1" customWidth="1"/>
    <col min="6658" max="6659" width="11.44140625" bestFit="1" customWidth="1"/>
    <col min="6660" max="6660" width="9" bestFit="1" customWidth="1"/>
    <col min="6661" max="6661" width="14.5546875" bestFit="1" customWidth="1"/>
    <col min="6662" max="6662" width="3" bestFit="1" customWidth="1"/>
    <col min="6663" max="6663" width="6.21875" customWidth="1"/>
    <col min="6664" max="6664" width="3.109375" customWidth="1"/>
    <col min="6665" max="6665" width="4.5546875" bestFit="1" customWidth="1"/>
    <col min="6666" max="6666" width="3.21875" customWidth="1"/>
    <col min="6667" max="6667" width="6.21875" customWidth="1"/>
    <col min="6668" max="6668" width="2.21875" customWidth="1"/>
    <col min="6669" max="6669" width="10.88671875" bestFit="1" customWidth="1"/>
    <col min="6670" max="6670" width="5" customWidth="1"/>
    <col min="6671" max="6674" width="0" hidden="1" customWidth="1"/>
    <col min="6914" max="6915" width="11.44140625" bestFit="1" customWidth="1"/>
    <col min="6916" max="6916" width="9" bestFit="1" customWidth="1"/>
    <col min="6917" max="6917" width="14.5546875" bestFit="1" customWidth="1"/>
    <col min="6918" max="6918" width="3" bestFit="1" customWidth="1"/>
    <col min="6919" max="6919" width="6.21875" customWidth="1"/>
    <col min="6920" max="6920" width="3.109375" customWidth="1"/>
    <col min="6921" max="6921" width="4.5546875" bestFit="1" customWidth="1"/>
    <col min="6922" max="6922" width="3.21875" customWidth="1"/>
    <col min="6923" max="6923" width="6.21875" customWidth="1"/>
    <col min="6924" max="6924" width="2.21875" customWidth="1"/>
    <col min="6925" max="6925" width="10.88671875" bestFit="1" customWidth="1"/>
    <col min="6926" max="6926" width="5" customWidth="1"/>
    <col min="6927" max="6930" width="0" hidden="1" customWidth="1"/>
    <col min="7170" max="7171" width="11.44140625" bestFit="1" customWidth="1"/>
    <col min="7172" max="7172" width="9" bestFit="1" customWidth="1"/>
    <col min="7173" max="7173" width="14.5546875" bestFit="1" customWidth="1"/>
    <col min="7174" max="7174" width="3" bestFit="1" customWidth="1"/>
    <col min="7175" max="7175" width="6.21875" customWidth="1"/>
    <col min="7176" max="7176" width="3.109375" customWidth="1"/>
    <col min="7177" max="7177" width="4.5546875" bestFit="1" customWidth="1"/>
    <col min="7178" max="7178" width="3.21875" customWidth="1"/>
    <col min="7179" max="7179" width="6.21875" customWidth="1"/>
    <col min="7180" max="7180" width="2.21875" customWidth="1"/>
    <col min="7181" max="7181" width="10.88671875" bestFit="1" customWidth="1"/>
    <col min="7182" max="7182" width="5" customWidth="1"/>
    <col min="7183" max="7186" width="0" hidden="1" customWidth="1"/>
    <col min="7426" max="7427" width="11.44140625" bestFit="1" customWidth="1"/>
    <col min="7428" max="7428" width="9" bestFit="1" customWidth="1"/>
    <col min="7429" max="7429" width="14.5546875" bestFit="1" customWidth="1"/>
    <col min="7430" max="7430" width="3" bestFit="1" customWidth="1"/>
    <col min="7431" max="7431" width="6.21875" customWidth="1"/>
    <col min="7432" max="7432" width="3.109375" customWidth="1"/>
    <col min="7433" max="7433" width="4.5546875" bestFit="1" customWidth="1"/>
    <col min="7434" max="7434" width="3.21875" customWidth="1"/>
    <col min="7435" max="7435" width="6.21875" customWidth="1"/>
    <col min="7436" max="7436" width="2.21875" customWidth="1"/>
    <col min="7437" max="7437" width="10.88671875" bestFit="1" customWidth="1"/>
    <col min="7438" max="7438" width="5" customWidth="1"/>
    <col min="7439" max="7442" width="0" hidden="1" customWidth="1"/>
    <col min="7682" max="7683" width="11.44140625" bestFit="1" customWidth="1"/>
    <col min="7684" max="7684" width="9" bestFit="1" customWidth="1"/>
    <col min="7685" max="7685" width="14.5546875" bestFit="1" customWidth="1"/>
    <col min="7686" max="7686" width="3" bestFit="1" customWidth="1"/>
    <col min="7687" max="7687" width="6.21875" customWidth="1"/>
    <col min="7688" max="7688" width="3.109375" customWidth="1"/>
    <col min="7689" max="7689" width="4.5546875" bestFit="1" customWidth="1"/>
    <col min="7690" max="7690" width="3.21875" customWidth="1"/>
    <col min="7691" max="7691" width="6.21875" customWidth="1"/>
    <col min="7692" max="7692" width="2.21875" customWidth="1"/>
    <col min="7693" max="7693" width="10.88671875" bestFit="1" customWidth="1"/>
    <col min="7694" max="7694" width="5" customWidth="1"/>
    <col min="7695" max="7698" width="0" hidden="1" customWidth="1"/>
    <col min="7938" max="7939" width="11.44140625" bestFit="1" customWidth="1"/>
    <col min="7940" max="7940" width="9" bestFit="1" customWidth="1"/>
    <col min="7941" max="7941" width="14.5546875" bestFit="1" customWidth="1"/>
    <col min="7942" max="7942" width="3" bestFit="1" customWidth="1"/>
    <col min="7943" max="7943" width="6.21875" customWidth="1"/>
    <col min="7944" max="7944" width="3.109375" customWidth="1"/>
    <col min="7945" max="7945" width="4.5546875" bestFit="1" customWidth="1"/>
    <col min="7946" max="7946" width="3.21875" customWidth="1"/>
    <col min="7947" max="7947" width="6.21875" customWidth="1"/>
    <col min="7948" max="7948" width="2.21875" customWidth="1"/>
    <col min="7949" max="7949" width="10.88671875" bestFit="1" customWidth="1"/>
    <col min="7950" max="7950" width="5" customWidth="1"/>
    <col min="7951" max="7954" width="0" hidden="1" customWidth="1"/>
    <col min="8194" max="8195" width="11.44140625" bestFit="1" customWidth="1"/>
    <col min="8196" max="8196" width="9" bestFit="1" customWidth="1"/>
    <col min="8197" max="8197" width="14.5546875" bestFit="1" customWidth="1"/>
    <col min="8198" max="8198" width="3" bestFit="1" customWidth="1"/>
    <col min="8199" max="8199" width="6.21875" customWidth="1"/>
    <col min="8200" max="8200" width="3.109375" customWidth="1"/>
    <col min="8201" max="8201" width="4.5546875" bestFit="1" customWidth="1"/>
    <col min="8202" max="8202" width="3.21875" customWidth="1"/>
    <col min="8203" max="8203" width="6.21875" customWidth="1"/>
    <col min="8204" max="8204" width="2.21875" customWidth="1"/>
    <col min="8205" max="8205" width="10.88671875" bestFit="1" customWidth="1"/>
    <col min="8206" max="8206" width="5" customWidth="1"/>
    <col min="8207" max="8210" width="0" hidden="1" customWidth="1"/>
    <col min="8450" max="8451" width="11.44140625" bestFit="1" customWidth="1"/>
    <col min="8452" max="8452" width="9" bestFit="1" customWidth="1"/>
    <col min="8453" max="8453" width="14.5546875" bestFit="1" customWidth="1"/>
    <col min="8454" max="8454" width="3" bestFit="1" customWidth="1"/>
    <col min="8455" max="8455" width="6.21875" customWidth="1"/>
    <col min="8456" max="8456" width="3.109375" customWidth="1"/>
    <col min="8457" max="8457" width="4.5546875" bestFit="1" customWidth="1"/>
    <col min="8458" max="8458" width="3.21875" customWidth="1"/>
    <col min="8459" max="8459" width="6.21875" customWidth="1"/>
    <col min="8460" max="8460" width="2.21875" customWidth="1"/>
    <col min="8461" max="8461" width="10.88671875" bestFit="1" customWidth="1"/>
    <col min="8462" max="8462" width="5" customWidth="1"/>
    <col min="8463" max="8466" width="0" hidden="1" customWidth="1"/>
    <col min="8706" max="8707" width="11.44140625" bestFit="1" customWidth="1"/>
    <col min="8708" max="8708" width="9" bestFit="1" customWidth="1"/>
    <col min="8709" max="8709" width="14.5546875" bestFit="1" customWidth="1"/>
    <col min="8710" max="8710" width="3" bestFit="1" customWidth="1"/>
    <col min="8711" max="8711" width="6.21875" customWidth="1"/>
    <col min="8712" max="8712" width="3.109375" customWidth="1"/>
    <col min="8713" max="8713" width="4.5546875" bestFit="1" customWidth="1"/>
    <col min="8714" max="8714" width="3.21875" customWidth="1"/>
    <col min="8715" max="8715" width="6.21875" customWidth="1"/>
    <col min="8716" max="8716" width="2.21875" customWidth="1"/>
    <col min="8717" max="8717" width="10.88671875" bestFit="1" customWidth="1"/>
    <col min="8718" max="8718" width="5" customWidth="1"/>
    <col min="8719" max="8722" width="0" hidden="1" customWidth="1"/>
    <col min="8962" max="8963" width="11.44140625" bestFit="1" customWidth="1"/>
    <col min="8964" max="8964" width="9" bestFit="1" customWidth="1"/>
    <col min="8965" max="8965" width="14.5546875" bestFit="1" customWidth="1"/>
    <col min="8966" max="8966" width="3" bestFit="1" customWidth="1"/>
    <col min="8967" max="8967" width="6.21875" customWidth="1"/>
    <col min="8968" max="8968" width="3.109375" customWidth="1"/>
    <col min="8969" max="8969" width="4.5546875" bestFit="1" customWidth="1"/>
    <col min="8970" max="8970" width="3.21875" customWidth="1"/>
    <col min="8971" max="8971" width="6.21875" customWidth="1"/>
    <col min="8972" max="8972" width="2.21875" customWidth="1"/>
    <col min="8973" max="8973" width="10.88671875" bestFit="1" customWidth="1"/>
    <col min="8974" max="8974" width="5" customWidth="1"/>
    <col min="8975" max="8978" width="0" hidden="1" customWidth="1"/>
    <col min="9218" max="9219" width="11.44140625" bestFit="1" customWidth="1"/>
    <col min="9220" max="9220" width="9" bestFit="1" customWidth="1"/>
    <col min="9221" max="9221" width="14.5546875" bestFit="1" customWidth="1"/>
    <col min="9222" max="9222" width="3" bestFit="1" customWidth="1"/>
    <col min="9223" max="9223" width="6.21875" customWidth="1"/>
    <col min="9224" max="9224" width="3.109375" customWidth="1"/>
    <col min="9225" max="9225" width="4.5546875" bestFit="1" customWidth="1"/>
    <col min="9226" max="9226" width="3.21875" customWidth="1"/>
    <col min="9227" max="9227" width="6.21875" customWidth="1"/>
    <col min="9228" max="9228" width="2.21875" customWidth="1"/>
    <col min="9229" max="9229" width="10.88671875" bestFit="1" customWidth="1"/>
    <col min="9230" max="9230" width="5" customWidth="1"/>
    <col min="9231" max="9234" width="0" hidden="1" customWidth="1"/>
    <col min="9474" max="9475" width="11.44140625" bestFit="1" customWidth="1"/>
    <col min="9476" max="9476" width="9" bestFit="1" customWidth="1"/>
    <col min="9477" max="9477" width="14.5546875" bestFit="1" customWidth="1"/>
    <col min="9478" max="9478" width="3" bestFit="1" customWidth="1"/>
    <col min="9479" max="9479" width="6.21875" customWidth="1"/>
    <col min="9480" max="9480" width="3.109375" customWidth="1"/>
    <col min="9481" max="9481" width="4.5546875" bestFit="1" customWidth="1"/>
    <col min="9482" max="9482" width="3.21875" customWidth="1"/>
    <col min="9483" max="9483" width="6.21875" customWidth="1"/>
    <col min="9484" max="9484" width="2.21875" customWidth="1"/>
    <col min="9485" max="9485" width="10.88671875" bestFit="1" customWidth="1"/>
    <col min="9486" max="9486" width="5" customWidth="1"/>
    <col min="9487" max="9490" width="0" hidden="1" customWidth="1"/>
    <col min="9730" max="9731" width="11.44140625" bestFit="1" customWidth="1"/>
    <col min="9732" max="9732" width="9" bestFit="1" customWidth="1"/>
    <col min="9733" max="9733" width="14.5546875" bestFit="1" customWidth="1"/>
    <col min="9734" max="9734" width="3" bestFit="1" customWidth="1"/>
    <col min="9735" max="9735" width="6.21875" customWidth="1"/>
    <col min="9736" max="9736" width="3.109375" customWidth="1"/>
    <col min="9737" max="9737" width="4.5546875" bestFit="1" customWidth="1"/>
    <col min="9738" max="9738" width="3.21875" customWidth="1"/>
    <col min="9739" max="9739" width="6.21875" customWidth="1"/>
    <col min="9740" max="9740" width="2.21875" customWidth="1"/>
    <col min="9741" max="9741" width="10.88671875" bestFit="1" customWidth="1"/>
    <col min="9742" max="9742" width="5" customWidth="1"/>
    <col min="9743" max="9746" width="0" hidden="1" customWidth="1"/>
    <col min="9986" max="9987" width="11.44140625" bestFit="1" customWidth="1"/>
    <col min="9988" max="9988" width="9" bestFit="1" customWidth="1"/>
    <col min="9989" max="9989" width="14.5546875" bestFit="1" customWidth="1"/>
    <col min="9990" max="9990" width="3" bestFit="1" customWidth="1"/>
    <col min="9991" max="9991" width="6.21875" customWidth="1"/>
    <col min="9992" max="9992" width="3.109375" customWidth="1"/>
    <col min="9993" max="9993" width="4.5546875" bestFit="1" customWidth="1"/>
    <col min="9994" max="9994" width="3.21875" customWidth="1"/>
    <col min="9995" max="9995" width="6.21875" customWidth="1"/>
    <col min="9996" max="9996" width="2.21875" customWidth="1"/>
    <col min="9997" max="9997" width="10.88671875" bestFit="1" customWidth="1"/>
    <col min="9998" max="9998" width="5" customWidth="1"/>
    <col min="9999" max="10002" width="0" hidden="1" customWidth="1"/>
    <col min="10242" max="10243" width="11.44140625" bestFit="1" customWidth="1"/>
    <col min="10244" max="10244" width="9" bestFit="1" customWidth="1"/>
    <col min="10245" max="10245" width="14.5546875" bestFit="1" customWidth="1"/>
    <col min="10246" max="10246" width="3" bestFit="1" customWidth="1"/>
    <col min="10247" max="10247" width="6.21875" customWidth="1"/>
    <col min="10248" max="10248" width="3.109375" customWidth="1"/>
    <col min="10249" max="10249" width="4.5546875" bestFit="1" customWidth="1"/>
    <col min="10250" max="10250" width="3.21875" customWidth="1"/>
    <col min="10251" max="10251" width="6.21875" customWidth="1"/>
    <col min="10252" max="10252" width="2.21875" customWidth="1"/>
    <col min="10253" max="10253" width="10.88671875" bestFit="1" customWidth="1"/>
    <col min="10254" max="10254" width="5" customWidth="1"/>
    <col min="10255" max="10258" width="0" hidden="1" customWidth="1"/>
    <col min="10498" max="10499" width="11.44140625" bestFit="1" customWidth="1"/>
    <col min="10500" max="10500" width="9" bestFit="1" customWidth="1"/>
    <col min="10501" max="10501" width="14.5546875" bestFit="1" customWidth="1"/>
    <col min="10502" max="10502" width="3" bestFit="1" customWidth="1"/>
    <col min="10503" max="10503" width="6.21875" customWidth="1"/>
    <col min="10504" max="10504" width="3.109375" customWidth="1"/>
    <col min="10505" max="10505" width="4.5546875" bestFit="1" customWidth="1"/>
    <col min="10506" max="10506" width="3.21875" customWidth="1"/>
    <col min="10507" max="10507" width="6.21875" customWidth="1"/>
    <col min="10508" max="10508" width="2.21875" customWidth="1"/>
    <col min="10509" max="10509" width="10.88671875" bestFit="1" customWidth="1"/>
    <col min="10510" max="10510" width="5" customWidth="1"/>
    <col min="10511" max="10514" width="0" hidden="1" customWidth="1"/>
    <col min="10754" max="10755" width="11.44140625" bestFit="1" customWidth="1"/>
    <col min="10756" max="10756" width="9" bestFit="1" customWidth="1"/>
    <col min="10757" max="10757" width="14.5546875" bestFit="1" customWidth="1"/>
    <col min="10758" max="10758" width="3" bestFit="1" customWidth="1"/>
    <col min="10759" max="10759" width="6.21875" customWidth="1"/>
    <col min="10760" max="10760" width="3.109375" customWidth="1"/>
    <col min="10761" max="10761" width="4.5546875" bestFit="1" customWidth="1"/>
    <col min="10762" max="10762" width="3.21875" customWidth="1"/>
    <col min="10763" max="10763" width="6.21875" customWidth="1"/>
    <col min="10764" max="10764" width="2.21875" customWidth="1"/>
    <col min="10765" max="10765" width="10.88671875" bestFit="1" customWidth="1"/>
    <col min="10766" max="10766" width="5" customWidth="1"/>
    <col min="10767" max="10770" width="0" hidden="1" customWidth="1"/>
    <col min="11010" max="11011" width="11.44140625" bestFit="1" customWidth="1"/>
    <col min="11012" max="11012" width="9" bestFit="1" customWidth="1"/>
    <col min="11013" max="11013" width="14.5546875" bestFit="1" customWidth="1"/>
    <col min="11014" max="11014" width="3" bestFit="1" customWidth="1"/>
    <col min="11015" max="11015" width="6.21875" customWidth="1"/>
    <col min="11016" max="11016" width="3.109375" customWidth="1"/>
    <col min="11017" max="11017" width="4.5546875" bestFit="1" customWidth="1"/>
    <col min="11018" max="11018" width="3.21875" customWidth="1"/>
    <col min="11019" max="11019" width="6.21875" customWidth="1"/>
    <col min="11020" max="11020" width="2.21875" customWidth="1"/>
    <col min="11021" max="11021" width="10.88671875" bestFit="1" customWidth="1"/>
    <col min="11022" max="11022" width="5" customWidth="1"/>
    <col min="11023" max="11026" width="0" hidden="1" customWidth="1"/>
    <col min="11266" max="11267" width="11.44140625" bestFit="1" customWidth="1"/>
    <col min="11268" max="11268" width="9" bestFit="1" customWidth="1"/>
    <col min="11269" max="11269" width="14.5546875" bestFit="1" customWidth="1"/>
    <col min="11270" max="11270" width="3" bestFit="1" customWidth="1"/>
    <col min="11271" max="11271" width="6.21875" customWidth="1"/>
    <col min="11272" max="11272" width="3.109375" customWidth="1"/>
    <col min="11273" max="11273" width="4.5546875" bestFit="1" customWidth="1"/>
    <col min="11274" max="11274" width="3.21875" customWidth="1"/>
    <col min="11275" max="11275" width="6.21875" customWidth="1"/>
    <col min="11276" max="11276" width="2.21875" customWidth="1"/>
    <col min="11277" max="11277" width="10.88671875" bestFit="1" customWidth="1"/>
    <col min="11278" max="11278" width="5" customWidth="1"/>
    <col min="11279" max="11282" width="0" hidden="1" customWidth="1"/>
    <col min="11522" max="11523" width="11.44140625" bestFit="1" customWidth="1"/>
    <col min="11524" max="11524" width="9" bestFit="1" customWidth="1"/>
    <col min="11525" max="11525" width="14.5546875" bestFit="1" customWidth="1"/>
    <col min="11526" max="11526" width="3" bestFit="1" customWidth="1"/>
    <col min="11527" max="11527" width="6.21875" customWidth="1"/>
    <col min="11528" max="11528" width="3.109375" customWidth="1"/>
    <col min="11529" max="11529" width="4.5546875" bestFit="1" customWidth="1"/>
    <col min="11530" max="11530" width="3.21875" customWidth="1"/>
    <col min="11531" max="11531" width="6.21875" customWidth="1"/>
    <col min="11532" max="11532" width="2.21875" customWidth="1"/>
    <col min="11533" max="11533" width="10.88671875" bestFit="1" customWidth="1"/>
    <col min="11534" max="11534" width="5" customWidth="1"/>
    <col min="11535" max="11538" width="0" hidden="1" customWidth="1"/>
    <col min="11778" max="11779" width="11.44140625" bestFit="1" customWidth="1"/>
    <col min="11780" max="11780" width="9" bestFit="1" customWidth="1"/>
    <col min="11781" max="11781" width="14.5546875" bestFit="1" customWidth="1"/>
    <col min="11782" max="11782" width="3" bestFit="1" customWidth="1"/>
    <col min="11783" max="11783" width="6.21875" customWidth="1"/>
    <col min="11784" max="11784" width="3.109375" customWidth="1"/>
    <col min="11785" max="11785" width="4.5546875" bestFit="1" customWidth="1"/>
    <col min="11786" max="11786" width="3.21875" customWidth="1"/>
    <col min="11787" max="11787" width="6.21875" customWidth="1"/>
    <col min="11788" max="11788" width="2.21875" customWidth="1"/>
    <col min="11789" max="11789" width="10.88671875" bestFit="1" customWidth="1"/>
    <col min="11790" max="11790" width="5" customWidth="1"/>
    <col min="11791" max="11794" width="0" hidden="1" customWidth="1"/>
    <col min="12034" max="12035" width="11.44140625" bestFit="1" customWidth="1"/>
    <col min="12036" max="12036" width="9" bestFit="1" customWidth="1"/>
    <col min="12037" max="12037" width="14.5546875" bestFit="1" customWidth="1"/>
    <col min="12038" max="12038" width="3" bestFit="1" customWidth="1"/>
    <col min="12039" max="12039" width="6.21875" customWidth="1"/>
    <col min="12040" max="12040" width="3.109375" customWidth="1"/>
    <col min="12041" max="12041" width="4.5546875" bestFit="1" customWidth="1"/>
    <col min="12042" max="12042" width="3.21875" customWidth="1"/>
    <col min="12043" max="12043" width="6.21875" customWidth="1"/>
    <col min="12044" max="12044" width="2.21875" customWidth="1"/>
    <col min="12045" max="12045" width="10.88671875" bestFit="1" customWidth="1"/>
    <col min="12046" max="12046" width="5" customWidth="1"/>
    <col min="12047" max="12050" width="0" hidden="1" customWidth="1"/>
    <col min="12290" max="12291" width="11.44140625" bestFit="1" customWidth="1"/>
    <col min="12292" max="12292" width="9" bestFit="1" customWidth="1"/>
    <col min="12293" max="12293" width="14.5546875" bestFit="1" customWidth="1"/>
    <col min="12294" max="12294" width="3" bestFit="1" customWidth="1"/>
    <col min="12295" max="12295" width="6.21875" customWidth="1"/>
    <col min="12296" max="12296" width="3.109375" customWidth="1"/>
    <col min="12297" max="12297" width="4.5546875" bestFit="1" customWidth="1"/>
    <col min="12298" max="12298" width="3.21875" customWidth="1"/>
    <col min="12299" max="12299" width="6.21875" customWidth="1"/>
    <col min="12300" max="12300" width="2.21875" customWidth="1"/>
    <col min="12301" max="12301" width="10.88671875" bestFit="1" customWidth="1"/>
    <col min="12302" max="12302" width="5" customWidth="1"/>
    <col min="12303" max="12306" width="0" hidden="1" customWidth="1"/>
    <col min="12546" max="12547" width="11.44140625" bestFit="1" customWidth="1"/>
    <col min="12548" max="12548" width="9" bestFit="1" customWidth="1"/>
    <col min="12549" max="12549" width="14.5546875" bestFit="1" customWidth="1"/>
    <col min="12550" max="12550" width="3" bestFit="1" customWidth="1"/>
    <col min="12551" max="12551" width="6.21875" customWidth="1"/>
    <col min="12552" max="12552" width="3.109375" customWidth="1"/>
    <col min="12553" max="12553" width="4.5546875" bestFit="1" customWidth="1"/>
    <col min="12554" max="12554" width="3.21875" customWidth="1"/>
    <col min="12555" max="12555" width="6.21875" customWidth="1"/>
    <col min="12556" max="12556" width="2.21875" customWidth="1"/>
    <col min="12557" max="12557" width="10.88671875" bestFit="1" customWidth="1"/>
    <col min="12558" max="12558" width="5" customWidth="1"/>
    <col min="12559" max="12562" width="0" hidden="1" customWidth="1"/>
    <col min="12802" max="12803" width="11.44140625" bestFit="1" customWidth="1"/>
    <col min="12804" max="12804" width="9" bestFit="1" customWidth="1"/>
    <col min="12805" max="12805" width="14.5546875" bestFit="1" customWidth="1"/>
    <col min="12806" max="12806" width="3" bestFit="1" customWidth="1"/>
    <col min="12807" max="12807" width="6.21875" customWidth="1"/>
    <col min="12808" max="12808" width="3.109375" customWidth="1"/>
    <col min="12809" max="12809" width="4.5546875" bestFit="1" customWidth="1"/>
    <col min="12810" max="12810" width="3.21875" customWidth="1"/>
    <col min="12811" max="12811" width="6.21875" customWidth="1"/>
    <col min="12812" max="12812" width="2.21875" customWidth="1"/>
    <col min="12813" max="12813" width="10.88671875" bestFit="1" customWidth="1"/>
    <col min="12814" max="12814" width="5" customWidth="1"/>
    <col min="12815" max="12818" width="0" hidden="1" customWidth="1"/>
    <col min="13058" max="13059" width="11.44140625" bestFit="1" customWidth="1"/>
    <col min="13060" max="13060" width="9" bestFit="1" customWidth="1"/>
    <col min="13061" max="13061" width="14.5546875" bestFit="1" customWidth="1"/>
    <col min="13062" max="13062" width="3" bestFit="1" customWidth="1"/>
    <col min="13063" max="13063" width="6.21875" customWidth="1"/>
    <col min="13064" max="13064" width="3.109375" customWidth="1"/>
    <col min="13065" max="13065" width="4.5546875" bestFit="1" customWidth="1"/>
    <col min="13066" max="13066" width="3.21875" customWidth="1"/>
    <col min="13067" max="13067" width="6.21875" customWidth="1"/>
    <col min="13068" max="13068" width="2.21875" customWidth="1"/>
    <col min="13069" max="13069" width="10.88671875" bestFit="1" customWidth="1"/>
    <col min="13070" max="13070" width="5" customWidth="1"/>
    <col min="13071" max="13074" width="0" hidden="1" customWidth="1"/>
    <col min="13314" max="13315" width="11.44140625" bestFit="1" customWidth="1"/>
    <col min="13316" max="13316" width="9" bestFit="1" customWidth="1"/>
    <col min="13317" max="13317" width="14.5546875" bestFit="1" customWidth="1"/>
    <col min="13318" max="13318" width="3" bestFit="1" customWidth="1"/>
    <col min="13319" max="13319" width="6.21875" customWidth="1"/>
    <col min="13320" max="13320" width="3.109375" customWidth="1"/>
    <col min="13321" max="13321" width="4.5546875" bestFit="1" customWidth="1"/>
    <col min="13322" max="13322" width="3.21875" customWidth="1"/>
    <col min="13323" max="13323" width="6.21875" customWidth="1"/>
    <col min="13324" max="13324" width="2.21875" customWidth="1"/>
    <col min="13325" max="13325" width="10.88671875" bestFit="1" customWidth="1"/>
    <col min="13326" max="13326" width="5" customWidth="1"/>
    <col min="13327" max="13330" width="0" hidden="1" customWidth="1"/>
    <col min="13570" max="13571" width="11.44140625" bestFit="1" customWidth="1"/>
    <col min="13572" max="13572" width="9" bestFit="1" customWidth="1"/>
    <col min="13573" max="13573" width="14.5546875" bestFit="1" customWidth="1"/>
    <col min="13574" max="13574" width="3" bestFit="1" customWidth="1"/>
    <col min="13575" max="13575" width="6.21875" customWidth="1"/>
    <col min="13576" max="13576" width="3.109375" customWidth="1"/>
    <col min="13577" max="13577" width="4.5546875" bestFit="1" customWidth="1"/>
    <col min="13578" max="13578" width="3.21875" customWidth="1"/>
    <col min="13579" max="13579" width="6.21875" customWidth="1"/>
    <col min="13580" max="13580" width="2.21875" customWidth="1"/>
    <col min="13581" max="13581" width="10.88671875" bestFit="1" customWidth="1"/>
    <col min="13582" max="13582" width="5" customWidth="1"/>
    <col min="13583" max="13586" width="0" hidden="1" customWidth="1"/>
    <col min="13826" max="13827" width="11.44140625" bestFit="1" customWidth="1"/>
    <col min="13828" max="13828" width="9" bestFit="1" customWidth="1"/>
    <col min="13829" max="13829" width="14.5546875" bestFit="1" customWidth="1"/>
    <col min="13830" max="13830" width="3" bestFit="1" customWidth="1"/>
    <col min="13831" max="13831" width="6.21875" customWidth="1"/>
    <col min="13832" max="13832" width="3.109375" customWidth="1"/>
    <col min="13833" max="13833" width="4.5546875" bestFit="1" customWidth="1"/>
    <col min="13834" max="13834" width="3.21875" customWidth="1"/>
    <col min="13835" max="13835" width="6.21875" customWidth="1"/>
    <col min="13836" max="13836" width="2.21875" customWidth="1"/>
    <col min="13837" max="13837" width="10.88671875" bestFit="1" customWidth="1"/>
    <col min="13838" max="13838" width="5" customWidth="1"/>
    <col min="13839" max="13842" width="0" hidden="1" customWidth="1"/>
    <col min="14082" max="14083" width="11.44140625" bestFit="1" customWidth="1"/>
    <col min="14084" max="14084" width="9" bestFit="1" customWidth="1"/>
    <col min="14085" max="14085" width="14.5546875" bestFit="1" customWidth="1"/>
    <col min="14086" max="14086" width="3" bestFit="1" customWidth="1"/>
    <col min="14087" max="14087" width="6.21875" customWidth="1"/>
    <col min="14088" max="14088" width="3.109375" customWidth="1"/>
    <col min="14089" max="14089" width="4.5546875" bestFit="1" customWidth="1"/>
    <col min="14090" max="14090" width="3.21875" customWidth="1"/>
    <col min="14091" max="14091" width="6.21875" customWidth="1"/>
    <col min="14092" max="14092" width="2.21875" customWidth="1"/>
    <col min="14093" max="14093" width="10.88671875" bestFit="1" customWidth="1"/>
    <col min="14094" max="14094" width="5" customWidth="1"/>
    <col min="14095" max="14098" width="0" hidden="1" customWidth="1"/>
    <col min="14338" max="14339" width="11.44140625" bestFit="1" customWidth="1"/>
    <col min="14340" max="14340" width="9" bestFit="1" customWidth="1"/>
    <col min="14341" max="14341" width="14.5546875" bestFit="1" customWidth="1"/>
    <col min="14342" max="14342" width="3" bestFit="1" customWidth="1"/>
    <col min="14343" max="14343" width="6.21875" customWidth="1"/>
    <col min="14344" max="14344" width="3.109375" customWidth="1"/>
    <col min="14345" max="14345" width="4.5546875" bestFit="1" customWidth="1"/>
    <col min="14346" max="14346" width="3.21875" customWidth="1"/>
    <col min="14347" max="14347" width="6.21875" customWidth="1"/>
    <col min="14348" max="14348" width="2.21875" customWidth="1"/>
    <col min="14349" max="14349" width="10.88671875" bestFit="1" customWidth="1"/>
    <col min="14350" max="14350" width="5" customWidth="1"/>
    <col min="14351" max="14354" width="0" hidden="1" customWidth="1"/>
    <col min="14594" max="14595" width="11.44140625" bestFit="1" customWidth="1"/>
    <col min="14596" max="14596" width="9" bestFit="1" customWidth="1"/>
    <col min="14597" max="14597" width="14.5546875" bestFit="1" customWidth="1"/>
    <col min="14598" max="14598" width="3" bestFit="1" customWidth="1"/>
    <col min="14599" max="14599" width="6.21875" customWidth="1"/>
    <col min="14600" max="14600" width="3.109375" customWidth="1"/>
    <col min="14601" max="14601" width="4.5546875" bestFit="1" customWidth="1"/>
    <col min="14602" max="14602" width="3.21875" customWidth="1"/>
    <col min="14603" max="14603" width="6.21875" customWidth="1"/>
    <col min="14604" max="14604" width="2.21875" customWidth="1"/>
    <col min="14605" max="14605" width="10.88671875" bestFit="1" customWidth="1"/>
    <col min="14606" max="14606" width="5" customWidth="1"/>
    <col min="14607" max="14610" width="0" hidden="1" customWidth="1"/>
    <col min="14850" max="14851" width="11.44140625" bestFit="1" customWidth="1"/>
    <col min="14852" max="14852" width="9" bestFit="1" customWidth="1"/>
    <col min="14853" max="14853" width="14.5546875" bestFit="1" customWidth="1"/>
    <col min="14854" max="14854" width="3" bestFit="1" customWidth="1"/>
    <col min="14855" max="14855" width="6.21875" customWidth="1"/>
    <col min="14856" max="14856" width="3.109375" customWidth="1"/>
    <col min="14857" max="14857" width="4.5546875" bestFit="1" customWidth="1"/>
    <col min="14858" max="14858" width="3.21875" customWidth="1"/>
    <col min="14859" max="14859" width="6.21875" customWidth="1"/>
    <col min="14860" max="14860" width="2.21875" customWidth="1"/>
    <col min="14861" max="14861" width="10.88671875" bestFit="1" customWidth="1"/>
    <col min="14862" max="14862" width="5" customWidth="1"/>
    <col min="14863" max="14866" width="0" hidden="1" customWidth="1"/>
    <col min="15106" max="15107" width="11.44140625" bestFit="1" customWidth="1"/>
    <col min="15108" max="15108" width="9" bestFit="1" customWidth="1"/>
    <col min="15109" max="15109" width="14.5546875" bestFit="1" customWidth="1"/>
    <col min="15110" max="15110" width="3" bestFit="1" customWidth="1"/>
    <col min="15111" max="15111" width="6.21875" customWidth="1"/>
    <col min="15112" max="15112" width="3.109375" customWidth="1"/>
    <col min="15113" max="15113" width="4.5546875" bestFit="1" customWidth="1"/>
    <col min="15114" max="15114" width="3.21875" customWidth="1"/>
    <col min="15115" max="15115" width="6.21875" customWidth="1"/>
    <col min="15116" max="15116" width="2.21875" customWidth="1"/>
    <col min="15117" max="15117" width="10.88671875" bestFit="1" customWidth="1"/>
    <col min="15118" max="15118" width="5" customWidth="1"/>
    <col min="15119" max="15122" width="0" hidden="1" customWidth="1"/>
    <col min="15362" max="15363" width="11.44140625" bestFit="1" customWidth="1"/>
    <col min="15364" max="15364" width="9" bestFit="1" customWidth="1"/>
    <col min="15365" max="15365" width="14.5546875" bestFit="1" customWidth="1"/>
    <col min="15366" max="15366" width="3" bestFit="1" customWidth="1"/>
    <col min="15367" max="15367" width="6.21875" customWidth="1"/>
    <col min="15368" max="15368" width="3.109375" customWidth="1"/>
    <col min="15369" max="15369" width="4.5546875" bestFit="1" customWidth="1"/>
    <col min="15370" max="15370" width="3.21875" customWidth="1"/>
    <col min="15371" max="15371" width="6.21875" customWidth="1"/>
    <col min="15372" max="15372" width="2.21875" customWidth="1"/>
    <col min="15373" max="15373" width="10.88671875" bestFit="1" customWidth="1"/>
    <col min="15374" max="15374" width="5" customWidth="1"/>
    <col min="15375" max="15378" width="0" hidden="1" customWidth="1"/>
    <col min="15618" max="15619" width="11.44140625" bestFit="1" customWidth="1"/>
    <col min="15620" max="15620" width="9" bestFit="1" customWidth="1"/>
    <col min="15621" max="15621" width="14.5546875" bestFit="1" customWidth="1"/>
    <col min="15622" max="15622" width="3" bestFit="1" customWidth="1"/>
    <col min="15623" max="15623" width="6.21875" customWidth="1"/>
    <col min="15624" max="15624" width="3.109375" customWidth="1"/>
    <col min="15625" max="15625" width="4.5546875" bestFit="1" customWidth="1"/>
    <col min="15626" max="15626" width="3.21875" customWidth="1"/>
    <col min="15627" max="15627" width="6.21875" customWidth="1"/>
    <col min="15628" max="15628" width="2.21875" customWidth="1"/>
    <col min="15629" max="15629" width="10.88671875" bestFit="1" customWidth="1"/>
    <col min="15630" max="15630" width="5" customWidth="1"/>
    <col min="15631" max="15634" width="0" hidden="1" customWidth="1"/>
    <col min="15874" max="15875" width="11.44140625" bestFit="1" customWidth="1"/>
    <col min="15876" max="15876" width="9" bestFit="1" customWidth="1"/>
    <col min="15877" max="15877" width="14.5546875" bestFit="1" customWidth="1"/>
    <col min="15878" max="15878" width="3" bestFit="1" customWidth="1"/>
    <col min="15879" max="15879" width="6.21875" customWidth="1"/>
    <col min="15880" max="15880" width="3.109375" customWidth="1"/>
    <col min="15881" max="15881" width="4.5546875" bestFit="1" customWidth="1"/>
    <col min="15882" max="15882" width="3.21875" customWidth="1"/>
    <col min="15883" max="15883" width="6.21875" customWidth="1"/>
    <col min="15884" max="15884" width="2.21875" customWidth="1"/>
    <col min="15885" max="15885" width="10.88671875" bestFit="1" customWidth="1"/>
    <col min="15886" max="15886" width="5" customWidth="1"/>
    <col min="15887" max="15890" width="0" hidden="1" customWidth="1"/>
    <col min="16130" max="16131" width="11.44140625" bestFit="1" customWidth="1"/>
    <col min="16132" max="16132" width="9" bestFit="1" customWidth="1"/>
    <col min="16133" max="16133" width="14.5546875" bestFit="1" customWidth="1"/>
    <col min="16134" max="16134" width="3" bestFit="1" customWidth="1"/>
    <col min="16135" max="16135" width="6.21875" customWidth="1"/>
    <col min="16136" max="16136" width="3.109375" customWidth="1"/>
    <col min="16137" max="16137" width="4.5546875" bestFit="1" customWidth="1"/>
    <col min="16138" max="16138" width="3.21875" customWidth="1"/>
    <col min="16139" max="16139" width="6.21875" customWidth="1"/>
    <col min="16140" max="16140" width="2.21875" customWidth="1"/>
    <col min="16141" max="16141" width="10.88671875" bestFit="1" customWidth="1"/>
    <col min="16142" max="16142" width="5" customWidth="1"/>
    <col min="16143" max="16146" width="0" hidden="1" customWidth="1"/>
  </cols>
  <sheetData>
    <row r="1" spans="1:20" ht="27" customHeight="1" x14ac:dyDescent="0.15">
      <c r="A1" s="450" t="s">
        <v>73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</row>
    <row r="2" spans="1:20" ht="14.25" x14ac:dyDescent="0.15">
      <c r="A2" s="12"/>
      <c r="B2" s="12"/>
      <c r="C2" s="12"/>
    </row>
    <row r="3" spans="1:20" ht="14.25" thickBot="1" x14ac:dyDescent="0.2">
      <c r="P3" s="10" t="s">
        <v>45</v>
      </c>
    </row>
    <row r="4" spans="1:20" ht="27.75" customHeight="1" x14ac:dyDescent="0.15">
      <c r="A4" s="451" t="s">
        <v>60</v>
      </c>
      <c r="B4" s="452"/>
      <c r="C4" s="452"/>
      <c r="D4" s="452"/>
      <c r="E4" s="452" t="s">
        <v>148</v>
      </c>
      <c r="F4" s="452" t="s">
        <v>147</v>
      </c>
      <c r="G4" s="452" t="s">
        <v>5</v>
      </c>
      <c r="H4" s="452" t="s">
        <v>61</v>
      </c>
      <c r="I4" s="452"/>
      <c r="J4" s="452"/>
      <c r="K4" s="452"/>
      <c r="L4" s="452"/>
      <c r="M4" s="452"/>
      <c r="N4" s="452"/>
      <c r="O4" s="452"/>
      <c r="P4" s="454"/>
    </row>
    <row r="5" spans="1:20" ht="27.75" customHeight="1" thickBot="1" x14ac:dyDescent="0.2">
      <c r="A5" s="66" t="s">
        <v>74</v>
      </c>
      <c r="B5" s="123" t="s">
        <v>75</v>
      </c>
      <c r="C5" s="123" t="s">
        <v>76</v>
      </c>
      <c r="D5" s="123" t="s">
        <v>77</v>
      </c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5"/>
    </row>
    <row r="6" spans="1:20" ht="45" customHeight="1" thickTop="1" x14ac:dyDescent="0.15">
      <c r="A6" s="507" t="s">
        <v>111</v>
      </c>
      <c r="B6" s="508"/>
      <c r="C6" s="508"/>
      <c r="D6" s="509"/>
      <c r="E6" s="270">
        <f>E7+E10</f>
        <v>15866645</v>
      </c>
      <c r="F6" s="270">
        <f>F7+F10</f>
        <v>15926093</v>
      </c>
      <c r="G6" s="277">
        <f t="shared" ref="G6:G13" si="0">E6-F6</f>
        <v>-59448</v>
      </c>
      <c r="H6" s="485"/>
      <c r="I6" s="485"/>
      <c r="J6" s="485"/>
      <c r="K6" s="485"/>
      <c r="L6" s="485"/>
      <c r="M6" s="485"/>
      <c r="N6" s="485"/>
      <c r="O6" s="485"/>
      <c r="P6" s="486"/>
      <c r="R6" s="43">
        <v>0</v>
      </c>
      <c r="S6" s="43">
        <v>0</v>
      </c>
      <c r="T6" s="43">
        <v>0</v>
      </c>
    </row>
    <row r="7" spans="1:20" ht="45" customHeight="1" x14ac:dyDescent="0.15">
      <c r="A7" s="487"/>
      <c r="B7" s="510" t="s">
        <v>78</v>
      </c>
      <c r="C7" s="511"/>
      <c r="D7" s="512"/>
      <c r="E7" s="271">
        <f>E8</f>
        <v>15615385</v>
      </c>
      <c r="F7" s="271">
        <f>F8</f>
        <v>15615385</v>
      </c>
      <c r="G7" s="278" t="str">
        <f>IF(E7-F7=0,"",E7-F7)</f>
        <v/>
      </c>
      <c r="H7" s="491"/>
      <c r="I7" s="491"/>
      <c r="J7" s="491"/>
      <c r="K7" s="491"/>
      <c r="L7" s="491"/>
      <c r="M7" s="491"/>
      <c r="N7" s="491"/>
      <c r="O7" s="491"/>
      <c r="P7" s="492"/>
      <c r="R7" s="43">
        <v>0</v>
      </c>
      <c r="S7" s="43">
        <v>0</v>
      </c>
      <c r="T7" s="43" t="e">
        <v>#VALUE!</v>
      </c>
    </row>
    <row r="8" spans="1:20" ht="45" customHeight="1" x14ac:dyDescent="0.15">
      <c r="A8" s="488"/>
      <c r="B8" s="493"/>
      <c r="C8" s="513" t="s">
        <v>78</v>
      </c>
      <c r="D8" s="514"/>
      <c r="E8" s="272">
        <f>E9</f>
        <v>15615385</v>
      </c>
      <c r="F8" s="272">
        <f>F9</f>
        <v>15615385</v>
      </c>
      <c r="G8" s="279" t="str">
        <f>IF(E8-F8=0,"",E8-F8)</f>
        <v/>
      </c>
      <c r="H8" s="495"/>
      <c r="I8" s="495"/>
      <c r="J8" s="495"/>
      <c r="K8" s="495"/>
      <c r="L8" s="495"/>
      <c r="M8" s="495"/>
      <c r="N8" s="495"/>
      <c r="O8" s="495"/>
      <c r="P8" s="496"/>
    </row>
    <row r="9" spans="1:20" ht="45" customHeight="1" x14ac:dyDescent="0.15">
      <c r="A9" s="488"/>
      <c r="B9" s="494"/>
      <c r="C9" s="261"/>
      <c r="D9" s="262" t="s">
        <v>79</v>
      </c>
      <c r="E9" s="273">
        <f>P9</f>
        <v>15615385</v>
      </c>
      <c r="F9" s="273">
        <v>15615385</v>
      </c>
      <c r="G9" s="280" t="str">
        <f>IF(E9-F9=0,"",E9-F9)</f>
        <v/>
      </c>
      <c r="H9" s="497" t="s">
        <v>140</v>
      </c>
      <c r="I9" s="498"/>
      <c r="J9" s="498"/>
      <c r="K9" s="498"/>
      <c r="L9" s="498"/>
      <c r="M9" s="498"/>
      <c r="N9" s="498"/>
      <c r="O9" s="499"/>
      <c r="P9" s="263">
        <v>15615385</v>
      </c>
    </row>
    <row r="10" spans="1:20" ht="45" customHeight="1" x14ac:dyDescent="0.15">
      <c r="A10" s="488"/>
      <c r="B10" s="515" t="s">
        <v>80</v>
      </c>
      <c r="C10" s="516"/>
      <c r="D10" s="517"/>
      <c r="E10" s="274">
        <f>E11</f>
        <v>251260</v>
      </c>
      <c r="F10" s="274">
        <f>F11</f>
        <v>310708</v>
      </c>
      <c r="G10" s="281">
        <f t="shared" si="0"/>
        <v>-59448</v>
      </c>
      <c r="H10" s="500"/>
      <c r="I10" s="500"/>
      <c r="J10" s="500"/>
      <c r="K10" s="500"/>
      <c r="L10" s="500"/>
      <c r="M10" s="500"/>
      <c r="N10" s="500"/>
      <c r="O10" s="500"/>
      <c r="P10" s="501"/>
    </row>
    <row r="11" spans="1:20" ht="45" customHeight="1" x14ac:dyDescent="0.15">
      <c r="A11" s="488"/>
      <c r="B11" s="493"/>
      <c r="C11" s="513" t="s">
        <v>80</v>
      </c>
      <c r="D11" s="514"/>
      <c r="E11" s="272">
        <f>E12+E13</f>
        <v>251260</v>
      </c>
      <c r="F11" s="272">
        <f>F12+F13</f>
        <v>310708</v>
      </c>
      <c r="G11" s="279">
        <f t="shared" si="0"/>
        <v>-59448</v>
      </c>
      <c r="H11" s="495"/>
      <c r="I11" s="495"/>
      <c r="J11" s="495"/>
      <c r="K11" s="495"/>
      <c r="L11" s="495"/>
      <c r="M11" s="495"/>
      <c r="N11" s="495"/>
      <c r="O11" s="495"/>
      <c r="P11" s="496"/>
    </row>
    <row r="12" spans="1:20" ht="45" customHeight="1" x14ac:dyDescent="0.15">
      <c r="A12" s="489"/>
      <c r="B12" s="502"/>
      <c r="C12" s="264"/>
      <c r="D12" s="265" t="s">
        <v>81</v>
      </c>
      <c r="E12" s="275">
        <f>P12</f>
        <v>206734</v>
      </c>
      <c r="F12" s="275">
        <v>255065</v>
      </c>
      <c r="G12" s="282">
        <f t="shared" si="0"/>
        <v>-48331</v>
      </c>
      <c r="H12" s="504" t="s">
        <v>82</v>
      </c>
      <c r="I12" s="505"/>
      <c r="J12" s="505"/>
      <c r="K12" s="505"/>
      <c r="L12" s="505"/>
      <c r="M12" s="505"/>
      <c r="N12" s="505"/>
      <c r="O12" s="506"/>
      <c r="P12" s="266">
        <f>+'2_1.1.수입예산명세서'!Q14+'2_1.1.수입예산명세서'!Q16+'2_1.1.수입예산명세서'!Q18</f>
        <v>206734</v>
      </c>
    </row>
    <row r="13" spans="1:20" ht="45" customHeight="1" thickBot="1" x14ac:dyDescent="0.2">
      <c r="A13" s="490"/>
      <c r="B13" s="503"/>
      <c r="C13" s="267"/>
      <c r="D13" s="268" t="s">
        <v>83</v>
      </c>
      <c r="E13" s="276">
        <f>P13</f>
        <v>44526</v>
      </c>
      <c r="F13" s="276">
        <v>55643</v>
      </c>
      <c r="G13" s="283">
        <f t="shared" si="0"/>
        <v>-11117</v>
      </c>
      <c r="H13" s="482" t="s">
        <v>84</v>
      </c>
      <c r="I13" s="483"/>
      <c r="J13" s="483"/>
      <c r="K13" s="483"/>
      <c r="L13" s="483"/>
      <c r="M13" s="483"/>
      <c r="N13" s="483"/>
      <c r="O13" s="484"/>
      <c r="P13" s="269">
        <f>+'2_1.1.수입예산명세서'!Q17+'2_1.1.수입예산명세서'!Q15</f>
        <v>44526</v>
      </c>
    </row>
    <row r="16" spans="1:20" x14ac:dyDescent="0.15">
      <c r="G16" s="43"/>
    </row>
    <row r="20" spans="6:6" x14ac:dyDescent="0.15">
      <c r="F20" s="43"/>
    </row>
  </sheetData>
  <mergeCells count="22">
    <mergeCell ref="H13:O13"/>
    <mergeCell ref="H6:P6"/>
    <mergeCell ref="A7:A13"/>
    <mergeCell ref="H7:P7"/>
    <mergeCell ref="B8:B9"/>
    <mergeCell ref="H8:P8"/>
    <mergeCell ref="H9:O9"/>
    <mergeCell ref="H10:P10"/>
    <mergeCell ref="B11:B13"/>
    <mergeCell ref="H11:P11"/>
    <mergeCell ref="H12:O12"/>
    <mergeCell ref="A6:D6"/>
    <mergeCell ref="B7:D7"/>
    <mergeCell ref="C8:D8"/>
    <mergeCell ref="B10:D10"/>
    <mergeCell ref="C11:D11"/>
    <mergeCell ref="A1:P1"/>
    <mergeCell ref="A4:D4"/>
    <mergeCell ref="E4:E5"/>
    <mergeCell ref="F4:F5"/>
    <mergeCell ref="G4:G5"/>
    <mergeCell ref="H4:P5"/>
  </mergeCells>
  <phoneticPr fontId="11" type="noConversion"/>
  <printOptions horizontalCentered="1"/>
  <pageMargins left="0.31496062992125984" right="0.31496062992125984" top="0.98425196850393704" bottom="0.6692913385826772" header="0.39370078740157483" footer="0.3937007874015748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70C0"/>
  </sheetPr>
  <dimension ref="A1:M35"/>
  <sheetViews>
    <sheetView zoomScaleNormal="100" workbookViewId="0">
      <selection activeCell="U73" sqref="U73"/>
    </sheetView>
  </sheetViews>
  <sheetFormatPr defaultRowHeight="13.5" x14ac:dyDescent="0.15"/>
  <cols>
    <col min="1" max="12" width="6.77734375" customWidth="1"/>
    <col min="13" max="13" width="34.6640625" customWidth="1"/>
  </cols>
  <sheetData>
    <row r="1" spans="1:13" x14ac:dyDescent="0.15">
      <c r="A1" s="432" t="s">
        <v>31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9"/>
    </row>
    <row r="2" spans="1:13" x14ac:dyDescent="0.15">
      <c r="A2" s="520"/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2"/>
    </row>
    <row r="3" spans="1:13" x14ac:dyDescent="0.15">
      <c r="A3" s="520"/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2"/>
    </row>
    <row r="4" spans="1:13" x14ac:dyDescent="0.15">
      <c r="A4" s="520"/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2"/>
    </row>
    <row r="5" spans="1:13" x14ac:dyDescent="0.15">
      <c r="A5" s="520"/>
      <c r="B5" s="521"/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2"/>
    </row>
    <row r="6" spans="1:13" x14ac:dyDescent="0.15">
      <c r="A6" s="520"/>
      <c r="B6" s="521"/>
      <c r="C6" s="521"/>
      <c r="D6" s="521"/>
      <c r="E6" s="521"/>
      <c r="F6" s="521"/>
      <c r="G6" s="521"/>
      <c r="H6" s="521"/>
      <c r="I6" s="521"/>
      <c r="J6" s="521"/>
      <c r="K6" s="521"/>
      <c r="L6" s="521"/>
      <c r="M6" s="522"/>
    </row>
    <row r="7" spans="1:13" x14ac:dyDescent="0.15">
      <c r="A7" s="520"/>
      <c r="B7" s="521"/>
      <c r="C7" s="521"/>
      <c r="D7" s="521"/>
      <c r="E7" s="521"/>
      <c r="F7" s="521"/>
      <c r="G7" s="521"/>
      <c r="H7" s="521"/>
      <c r="I7" s="521"/>
      <c r="J7" s="521"/>
      <c r="K7" s="521"/>
      <c r="L7" s="521"/>
      <c r="M7" s="522"/>
    </row>
    <row r="8" spans="1:13" x14ac:dyDescent="0.15">
      <c r="A8" s="520"/>
      <c r="B8" s="521"/>
      <c r="C8" s="521"/>
      <c r="D8" s="521"/>
      <c r="E8" s="521"/>
      <c r="F8" s="521"/>
      <c r="G8" s="521"/>
      <c r="H8" s="521"/>
      <c r="I8" s="521"/>
      <c r="J8" s="521"/>
      <c r="K8" s="521"/>
      <c r="L8" s="521"/>
      <c r="M8" s="522"/>
    </row>
    <row r="9" spans="1:13" x14ac:dyDescent="0.15">
      <c r="A9" s="520"/>
      <c r="B9" s="521"/>
      <c r="C9" s="521"/>
      <c r="D9" s="521"/>
      <c r="E9" s="521"/>
      <c r="F9" s="521"/>
      <c r="G9" s="521"/>
      <c r="H9" s="426"/>
      <c r="I9" s="521"/>
      <c r="J9" s="521"/>
      <c r="K9" s="521"/>
      <c r="L9" s="521"/>
      <c r="M9" s="522"/>
    </row>
    <row r="10" spans="1:13" x14ac:dyDescent="0.15">
      <c r="A10" s="520"/>
      <c r="B10" s="521"/>
      <c r="C10" s="521"/>
      <c r="D10" s="521"/>
      <c r="E10" s="521"/>
      <c r="F10" s="521"/>
      <c r="G10" s="521"/>
      <c r="H10" s="426"/>
      <c r="I10" s="521"/>
      <c r="J10" s="521"/>
      <c r="K10" s="521"/>
      <c r="L10" s="521"/>
      <c r="M10" s="522"/>
    </row>
    <row r="11" spans="1:13" x14ac:dyDescent="0.15">
      <c r="A11" s="520"/>
      <c r="B11" s="521"/>
      <c r="C11" s="521"/>
      <c r="D11" s="521"/>
      <c r="E11" s="521"/>
      <c r="F11" s="521"/>
      <c r="G11" s="521"/>
      <c r="H11" s="426"/>
      <c r="I11" s="521"/>
      <c r="J11" s="521"/>
      <c r="K11" s="521"/>
      <c r="L11" s="521"/>
      <c r="M11" s="522"/>
    </row>
    <row r="12" spans="1:13" x14ac:dyDescent="0.15">
      <c r="A12" s="520"/>
      <c r="B12" s="521"/>
      <c r="C12" s="521"/>
      <c r="D12" s="521"/>
      <c r="E12" s="521"/>
      <c r="F12" s="521"/>
      <c r="G12" s="521"/>
      <c r="H12" s="521"/>
      <c r="I12" s="521"/>
      <c r="J12" s="521"/>
      <c r="K12" s="521"/>
      <c r="L12" s="521"/>
      <c r="M12" s="522"/>
    </row>
    <row r="13" spans="1:13" x14ac:dyDescent="0.15">
      <c r="A13" s="520"/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522"/>
    </row>
    <row r="14" spans="1:13" x14ac:dyDescent="0.15">
      <c r="A14" s="520"/>
      <c r="B14" s="521"/>
      <c r="C14" s="521"/>
      <c r="D14" s="521"/>
      <c r="E14" s="521"/>
      <c r="F14" s="521"/>
      <c r="G14" s="521"/>
      <c r="H14" s="521"/>
      <c r="I14" s="521"/>
      <c r="J14" s="521"/>
      <c r="K14" s="521"/>
      <c r="L14" s="521"/>
      <c r="M14" s="522"/>
    </row>
    <row r="15" spans="1:13" x14ac:dyDescent="0.15">
      <c r="A15" s="520"/>
      <c r="B15" s="521"/>
      <c r="C15" s="521"/>
      <c r="D15" s="521"/>
      <c r="E15" s="521"/>
      <c r="F15" s="521"/>
      <c r="G15" s="521"/>
      <c r="H15" s="521"/>
      <c r="I15" s="521"/>
      <c r="J15" s="521"/>
      <c r="K15" s="521"/>
      <c r="L15" s="521"/>
      <c r="M15" s="522"/>
    </row>
    <row r="16" spans="1:13" x14ac:dyDescent="0.15">
      <c r="A16" s="520"/>
      <c r="B16" s="521"/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2"/>
    </row>
    <row r="17" spans="1:13" x14ac:dyDescent="0.15">
      <c r="A17" s="520"/>
      <c r="B17" s="521"/>
      <c r="C17" s="521"/>
      <c r="D17" s="521"/>
      <c r="E17" s="521"/>
      <c r="F17" s="521"/>
      <c r="G17" s="521"/>
      <c r="H17" s="521"/>
      <c r="I17" s="521"/>
      <c r="J17" s="521"/>
      <c r="K17" s="521"/>
      <c r="L17" s="521"/>
      <c r="M17" s="522"/>
    </row>
    <row r="18" spans="1:13" x14ac:dyDescent="0.15">
      <c r="A18" s="520"/>
      <c r="B18" s="521"/>
      <c r="C18" s="521"/>
      <c r="D18" s="521"/>
      <c r="E18" s="521"/>
      <c r="F18" s="521"/>
      <c r="G18" s="521"/>
      <c r="H18" s="521"/>
      <c r="I18" s="521"/>
      <c r="J18" s="521"/>
      <c r="K18" s="521"/>
      <c r="L18" s="521"/>
      <c r="M18" s="522"/>
    </row>
    <row r="19" spans="1:13" x14ac:dyDescent="0.15">
      <c r="A19" s="520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2"/>
    </row>
    <row r="20" spans="1:13" x14ac:dyDescent="0.15">
      <c r="A20" s="520"/>
      <c r="B20" s="521"/>
      <c r="C20" s="521"/>
      <c r="D20" s="521"/>
      <c r="E20" s="521"/>
      <c r="F20" s="521"/>
      <c r="G20" s="521"/>
      <c r="H20" s="521"/>
      <c r="I20" s="521"/>
      <c r="J20" s="521"/>
      <c r="K20" s="521"/>
      <c r="L20" s="521"/>
      <c r="M20" s="522"/>
    </row>
    <row r="21" spans="1:13" x14ac:dyDescent="0.15">
      <c r="A21" s="520"/>
      <c r="B21" s="521"/>
      <c r="C21" s="521"/>
      <c r="D21" s="521"/>
      <c r="E21" s="521"/>
      <c r="F21" s="521"/>
      <c r="G21" s="521"/>
      <c r="H21" s="521"/>
      <c r="I21" s="521"/>
      <c r="J21" s="521"/>
      <c r="K21" s="521"/>
      <c r="L21" s="521"/>
      <c r="M21" s="522"/>
    </row>
    <row r="22" spans="1:13" x14ac:dyDescent="0.15">
      <c r="A22" s="520"/>
      <c r="B22" s="521"/>
      <c r="C22" s="521"/>
      <c r="D22" s="521"/>
      <c r="E22" s="521"/>
      <c r="F22" s="521"/>
      <c r="G22" s="521"/>
      <c r="H22" s="521"/>
      <c r="I22" s="521"/>
      <c r="J22" s="521"/>
      <c r="K22" s="521"/>
      <c r="L22" s="521"/>
      <c r="M22" s="522"/>
    </row>
    <row r="23" spans="1:13" x14ac:dyDescent="0.15">
      <c r="A23" s="520"/>
      <c r="B23" s="521"/>
      <c r="C23" s="521"/>
      <c r="D23" s="521"/>
      <c r="E23" s="521"/>
      <c r="F23" s="521"/>
      <c r="G23" s="521"/>
      <c r="H23" s="521"/>
      <c r="I23" s="521"/>
      <c r="J23" s="521"/>
      <c r="K23" s="521"/>
      <c r="L23" s="521"/>
      <c r="M23" s="522"/>
    </row>
    <row r="24" spans="1:13" x14ac:dyDescent="0.15">
      <c r="A24" s="520"/>
      <c r="B24" s="521"/>
      <c r="C24" s="521"/>
      <c r="D24" s="521"/>
      <c r="E24" s="521"/>
      <c r="F24" s="521"/>
      <c r="G24" s="521"/>
      <c r="H24" s="521"/>
      <c r="I24" s="521"/>
      <c r="J24" s="521"/>
      <c r="K24" s="521"/>
      <c r="L24" s="521"/>
      <c r="M24" s="522"/>
    </row>
    <row r="25" spans="1:13" x14ac:dyDescent="0.15">
      <c r="A25" s="520"/>
      <c r="B25" s="521"/>
      <c r="C25" s="521"/>
      <c r="D25" s="521"/>
      <c r="E25" s="521"/>
      <c r="F25" s="521"/>
      <c r="G25" s="521"/>
      <c r="H25" s="521"/>
      <c r="I25" s="521"/>
      <c r="J25" s="521"/>
      <c r="K25" s="521"/>
      <c r="L25" s="521"/>
      <c r="M25" s="522"/>
    </row>
    <row r="26" spans="1:13" x14ac:dyDescent="0.15">
      <c r="A26" s="520"/>
      <c r="B26" s="521"/>
      <c r="C26" s="521"/>
      <c r="D26" s="521"/>
      <c r="E26" s="521"/>
      <c r="F26" s="521"/>
      <c r="G26" s="521"/>
      <c r="H26" s="521"/>
      <c r="I26" s="521"/>
      <c r="J26" s="521"/>
      <c r="K26" s="521"/>
      <c r="L26" s="521"/>
      <c r="M26" s="522"/>
    </row>
    <row r="27" spans="1:13" x14ac:dyDescent="0.15">
      <c r="A27" s="520"/>
      <c r="B27" s="521"/>
      <c r="C27" s="521"/>
      <c r="D27" s="521"/>
      <c r="E27" s="521"/>
      <c r="F27" s="521"/>
      <c r="G27" s="521"/>
      <c r="H27" s="521"/>
      <c r="I27" s="521"/>
      <c r="J27" s="521"/>
      <c r="K27" s="521"/>
      <c r="L27" s="521"/>
      <c r="M27" s="522"/>
    </row>
    <row r="28" spans="1:13" x14ac:dyDescent="0.15">
      <c r="A28" s="520"/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2"/>
    </row>
    <row r="29" spans="1:13" x14ac:dyDescent="0.15">
      <c r="A29" s="520"/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2"/>
    </row>
    <row r="30" spans="1:13" x14ac:dyDescent="0.15">
      <c r="A30" s="520"/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2"/>
    </row>
    <row r="31" spans="1:13" ht="10.5" customHeight="1" x14ac:dyDescent="0.15">
      <c r="A31" s="520"/>
      <c r="B31" s="521"/>
      <c r="C31" s="521"/>
      <c r="D31" s="521"/>
      <c r="E31" s="521"/>
      <c r="F31" s="521"/>
      <c r="G31" s="521"/>
      <c r="H31" s="521"/>
      <c r="I31" s="521"/>
      <c r="J31" s="521"/>
      <c r="K31" s="521"/>
      <c r="L31" s="521"/>
      <c r="M31" s="522"/>
    </row>
    <row r="32" spans="1:13" hidden="1" x14ac:dyDescent="0.15">
      <c r="A32" s="520"/>
      <c r="B32" s="521"/>
      <c r="C32" s="521"/>
      <c r="D32" s="521"/>
      <c r="E32" s="521"/>
      <c r="F32" s="521"/>
      <c r="G32" s="521"/>
      <c r="H32" s="521"/>
      <c r="I32" s="521"/>
      <c r="J32" s="521"/>
      <c r="K32" s="521"/>
      <c r="L32" s="521"/>
      <c r="M32" s="522"/>
    </row>
    <row r="33" spans="1:13" x14ac:dyDescent="0.15">
      <c r="A33" s="520"/>
      <c r="B33" s="521"/>
      <c r="C33" s="521"/>
      <c r="D33" s="521"/>
      <c r="E33" s="521"/>
      <c r="F33" s="521"/>
      <c r="G33" s="521"/>
      <c r="H33" s="521"/>
      <c r="I33" s="521"/>
      <c r="J33" s="521"/>
      <c r="K33" s="521"/>
      <c r="L33" s="521"/>
      <c r="M33" s="522"/>
    </row>
    <row r="34" spans="1:13" x14ac:dyDescent="0.15">
      <c r="A34" s="520"/>
      <c r="B34" s="521"/>
      <c r="C34" s="521"/>
      <c r="D34" s="521"/>
      <c r="E34" s="521"/>
      <c r="F34" s="521"/>
      <c r="G34" s="521"/>
      <c r="H34" s="521"/>
      <c r="I34" s="521"/>
      <c r="J34" s="521"/>
      <c r="K34" s="521"/>
      <c r="L34" s="521"/>
      <c r="M34" s="522"/>
    </row>
    <row r="35" spans="1:13" ht="14.25" thickBot="1" x14ac:dyDescent="0.2">
      <c r="A35" s="523"/>
      <c r="B35" s="524"/>
      <c r="C35" s="524"/>
      <c r="D35" s="524"/>
      <c r="E35" s="524"/>
      <c r="F35" s="524"/>
      <c r="G35" s="524"/>
      <c r="H35" s="524"/>
      <c r="I35" s="524"/>
      <c r="J35" s="524"/>
      <c r="K35" s="524"/>
      <c r="L35" s="524"/>
      <c r="M35" s="525"/>
    </row>
  </sheetData>
  <mergeCells count="1">
    <mergeCell ref="A1:M35"/>
  </mergeCells>
  <phoneticPr fontId="11" type="noConversion"/>
  <printOptions horizontalCentered="1"/>
  <pageMargins left="0.31496062992125984" right="0.31496062992125984" top="0.98425196850393704" bottom="0.6692913385826772" header="0.39370078740157483" footer="0.3937007874015748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70C0"/>
    <pageSetUpPr fitToPage="1"/>
  </sheetPr>
  <dimension ref="A1:P177"/>
  <sheetViews>
    <sheetView tabSelected="1" zoomScale="85" zoomScaleNormal="85" zoomScaleSheetLayoutView="100" workbookViewId="0">
      <selection activeCell="F5" sqref="F5"/>
    </sheetView>
  </sheetViews>
  <sheetFormatPr defaultRowHeight="13.5" x14ac:dyDescent="0.15"/>
  <cols>
    <col min="1" max="2" width="15.33203125" customWidth="1"/>
    <col min="3" max="3" width="15.33203125" style="17" customWidth="1"/>
    <col min="4" max="4" width="15.33203125" customWidth="1"/>
    <col min="5" max="5" width="15.33203125" style="17" customWidth="1"/>
    <col min="6" max="8" width="15.33203125" customWidth="1"/>
    <col min="9" max="9" width="9" bestFit="1" customWidth="1"/>
  </cols>
  <sheetData>
    <row r="1" spans="1:8" ht="27" customHeight="1" x14ac:dyDescent="0.15">
      <c r="A1" s="443" t="s">
        <v>15</v>
      </c>
      <c r="B1" s="443"/>
      <c r="C1" s="443"/>
    </row>
    <row r="3" spans="1:8" ht="14.25" thickBot="1" x14ac:dyDescent="0.2">
      <c r="H3" s="10" t="s">
        <v>12</v>
      </c>
    </row>
    <row r="4" spans="1:8" ht="44.25" customHeight="1" x14ac:dyDescent="0.15">
      <c r="A4" s="530" t="s">
        <v>4</v>
      </c>
      <c r="B4" s="532" t="s">
        <v>167</v>
      </c>
      <c r="C4" s="533"/>
      <c r="D4" s="532" t="s">
        <v>168</v>
      </c>
      <c r="E4" s="527"/>
      <c r="F4" s="526" t="s">
        <v>169</v>
      </c>
      <c r="G4" s="527"/>
      <c r="H4" s="528" t="s">
        <v>6</v>
      </c>
    </row>
    <row r="5" spans="1:8" ht="44.25" customHeight="1" thickBot="1" x14ac:dyDescent="0.2">
      <c r="A5" s="531"/>
      <c r="B5" s="188" t="s">
        <v>7</v>
      </c>
      <c r="C5" s="194" t="s">
        <v>28</v>
      </c>
      <c r="D5" s="188" t="s">
        <v>7</v>
      </c>
      <c r="E5" s="196" t="s">
        <v>28</v>
      </c>
      <c r="F5" s="195" t="s">
        <v>8</v>
      </c>
      <c r="G5" s="189" t="s">
        <v>30</v>
      </c>
      <c r="H5" s="529"/>
    </row>
    <row r="6" spans="1:8" ht="44.25" customHeight="1" thickTop="1" x14ac:dyDescent="0.15">
      <c r="A6" s="179" t="s">
        <v>105</v>
      </c>
      <c r="B6" s="190">
        <f>SUM(B7:B11)</f>
        <v>12747328</v>
      </c>
      <c r="C6" s="205">
        <f>SUM(C7:C11)</f>
        <v>100</v>
      </c>
      <c r="D6" s="190">
        <f>SUM(D7:D11)</f>
        <v>12745925</v>
      </c>
      <c r="E6" s="209">
        <f>SUM(E7:E11)</f>
        <v>99.999999999999986</v>
      </c>
      <c r="F6" s="201">
        <f t="shared" ref="F6" si="0">B6-D6</f>
        <v>1403</v>
      </c>
      <c r="G6" s="416">
        <f t="shared" ref="G6:G11" si="1">ROUNDDOWN(B6/D6*100-100,2)</f>
        <v>0.01</v>
      </c>
      <c r="H6" s="183"/>
    </row>
    <row r="7" spans="1:8" ht="45" customHeight="1" x14ac:dyDescent="0.15">
      <c r="A7" s="180" t="s">
        <v>101</v>
      </c>
      <c r="B7" s="191">
        <f>D7+F7</f>
        <v>3536778</v>
      </c>
      <c r="C7" s="206">
        <f>B7/$B$6*100</f>
        <v>27.745249828042397</v>
      </c>
      <c r="D7" s="191">
        <v>3536778</v>
      </c>
      <c r="E7" s="210">
        <f>D7/$D$6*100</f>
        <v>27.748303869668149</v>
      </c>
      <c r="F7" s="202"/>
      <c r="G7" s="198"/>
      <c r="H7" s="184"/>
    </row>
    <row r="8" spans="1:8" ht="45" customHeight="1" x14ac:dyDescent="0.15">
      <c r="A8" s="181" t="s">
        <v>102</v>
      </c>
      <c r="B8" s="192">
        <f t="shared" ref="B8:B10" si="2">D8+F8</f>
        <v>206734</v>
      </c>
      <c r="C8" s="207">
        <f>B8/$B$6*100</f>
        <v>1.6217830120947698</v>
      </c>
      <c r="D8" s="192">
        <v>206734</v>
      </c>
      <c r="E8" s="211">
        <f>D8/$D$6*100</f>
        <v>1.6219615288807991</v>
      </c>
      <c r="F8" s="203"/>
      <c r="G8" s="199"/>
      <c r="H8" s="185"/>
    </row>
    <row r="9" spans="1:8" ht="45" customHeight="1" x14ac:dyDescent="0.15">
      <c r="A9" s="181" t="s">
        <v>103</v>
      </c>
      <c r="B9" s="192">
        <f t="shared" si="2"/>
        <v>7990000</v>
      </c>
      <c r="C9" s="207">
        <f>B9/$B$6*100</f>
        <v>62.67980238682177</v>
      </c>
      <c r="D9" s="192">
        <v>7990000</v>
      </c>
      <c r="E9" s="211">
        <f>D9/$D$6*100</f>
        <v>62.686701828231371</v>
      </c>
      <c r="F9" s="203"/>
      <c r="G9" s="199"/>
      <c r="H9" s="185"/>
    </row>
    <row r="10" spans="1:8" ht="45" customHeight="1" x14ac:dyDescent="0.15">
      <c r="A10" s="181" t="s">
        <v>104</v>
      </c>
      <c r="B10" s="192">
        <f t="shared" si="2"/>
        <v>317413</v>
      </c>
      <c r="C10" s="207">
        <f>B10/$B$6*100</f>
        <v>2.4900355588245633</v>
      </c>
      <c r="D10" s="192">
        <v>317413</v>
      </c>
      <c r="E10" s="211">
        <f>D10/$D$6*100</f>
        <v>2.4903096479855327</v>
      </c>
      <c r="F10" s="203"/>
      <c r="G10" s="199"/>
      <c r="H10" s="186"/>
    </row>
    <row r="11" spans="1:8" ht="45" customHeight="1" thickBot="1" x14ac:dyDescent="0.2">
      <c r="A11" s="182" t="s">
        <v>160</v>
      </c>
      <c r="B11" s="193">
        <f>D11+F11</f>
        <v>696403</v>
      </c>
      <c r="C11" s="208">
        <f>B11/$B$6*100</f>
        <v>5.4631292142165009</v>
      </c>
      <c r="D11" s="193">
        <v>695000</v>
      </c>
      <c r="E11" s="212">
        <f>D11/$D$6*100</f>
        <v>5.4527231252341437</v>
      </c>
      <c r="F11" s="204">
        <v>1403</v>
      </c>
      <c r="G11" s="200">
        <f t="shared" si="1"/>
        <v>0.2</v>
      </c>
      <c r="H11" s="187"/>
    </row>
    <row r="12" spans="1:8" ht="24.95" customHeight="1" x14ac:dyDescent="0.15">
      <c r="E12" s="197"/>
    </row>
    <row r="14" spans="1:8" ht="24.95" customHeight="1" x14ac:dyDescent="0.15"/>
    <row r="15" spans="1:8" ht="24.95" customHeight="1" x14ac:dyDescent="0.15"/>
    <row r="16" spans="1:8" ht="24.95" customHeight="1" x14ac:dyDescent="0.15"/>
    <row r="88" spans="9:12" x14ac:dyDescent="0.15">
      <c r="I88" s="56"/>
      <c r="J88" s="56"/>
      <c r="K88" s="56"/>
      <c r="L88" s="56"/>
    </row>
    <row r="89" spans="9:12" x14ac:dyDescent="0.15">
      <c r="I89" s="56"/>
      <c r="J89" s="56"/>
      <c r="K89" s="56"/>
      <c r="L89" s="56"/>
    </row>
    <row r="177" spans="9:16" x14ac:dyDescent="0.15">
      <c r="I177" s="55"/>
      <c r="J177" s="55"/>
      <c r="K177" s="55">
        <v>78</v>
      </c>
      <c r="L177" s="55"/>
      <c r="M177" s="55"/>
      <c r="N177" s="55"/>
      <c r="P177">
        <v>4960</v>
      </c>
    </row>
  </sheetData>
  <mergeCells count="6">
    <mergeCell ref="F4:G4"/>
    <mergeCell ref="H4:H5"/>
    <mergeCell ref="A1:C1"/>
    <mergeCell ref="A4:A5"/>
    <mergeCell ref="B4:C4"/>
    <mergeCell ref="D4:E4"/>
  </mergeCells>
  <phoneticPr fontId="11" type="noConversion"/>
  <printOptions horizontalCentered="1"/>
  <pageMargins left="0.70866141732283472" right="0.70866141732283472" top="0.98425196850393704" bottom="0.6692913385826772" header="0.39370078740157483" footer="0.39370078740157483"/>
  <pageSetup paperSize="9" scale="9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70C0"/>
    <pageSetUpPr fitToPage="1"/>
  </sheetPr>
  <dimension ref="A1:L234"/>
  <sheetViews>
    <sheetView zoomScaleNormal="100" zoomScaleSheetLayoutView="100" workbookViewId="0">
      <selection activeCell="B6" sqref="B6"/>
    </sheetView>
  </sheetViews>
  <sheetFormatPr defaultRowHeight="13.5" x14ac:dyDescent="0.15"/>
  <cols>
    <col min="1" max="1" width="16.77734375" customWidth="1"/>
    <col min="2" max="2" width="14.6640625" style="40" customWidth="1"/>
    <col min="3" max="3" width="15" style="17" customWidth="1"/>
    <col min="4" max="4" width="15.33203125" customWidth="1"/>
    <col min="5" max="5" width="15" style="17" customWidth="1"/>
    <col min="6" max="6" width="15.33203125" customWidth="1"/>
    <col min="7" max="7" width="14.5546875" customWidth="1"/>
    <col min="8" max="8" width="15.33203125" customWidth="1"/>
  </cols>
  <sheetData>
    <row r="1" spans="1:11" ht="27" customHeight="1" x14ac:dyDescent="0.15">
      <c r="A1" s="443" t="s">
        <v>11</v>
      </c>
      <c r="B1" s="443"/>
      <c r="C1" s="443"/>
    </row>
    <row r="2" spans="1:11" hidden="1" x14ac:dyDescent="0.15"/>
    <row r="3" spans="1:11" ht="14.25" thickBot="1" x14ac:dyDescent="0.2">
      <c r="H3" s="10" t="s">
        <v>12</v>
      </c>
    </row>
    <row r="4" spans="1:11" ht="36.75" customHeight="1" x14ac:dyDescent="0.15">
      <c r="A4" s="538" t="s">
        <v>4</v>
      </c>
      <c r="B4" s="540" t="s">
        <v>148</v>
      </c>
      <c r="C4" s="541"/>
      <c r="D4" s="542" t="s">
        <v>166</v>
      </c>
      <c r="E4" s="543"/>
      <c r="F4" s="534" t="s">
        <v>169</v>
      </c>
      <c r="G4" s="535"/>
      <c r="H4" s="536" t="s">
        <v>6</v>
      </c>
    </row>
    <row r="5" spans="1:11" ht="36.75" customHeight="1" thickBot="1" x14ac:dyDescent="0.2">
      <c r="A5" s="539"/>
      <c r="B5" s="41" t="s">
        <v>7</v>
      </c>
      <c r="C5" s="105" t="s">
        <v>29</v>
      </c>
      <c r="D5" s="108" t="s">
        <v>7</v>
      </c>
      <c r="E5" s="109" t="s">
        <v>28</v>
      </c>
      <c r="F5" s="108" t="s">
        <v>8</v>
      </c>
      <c r="G5" s="118" t="s">
        <v>30</v>
      </c>
      <c r="H5" s="537"/>
    </row>
    <row r="6" spans="1:11" ht="30" customHeight="1" thickTop="1" x14ac:dyDescent="0.15">
      <c r="A6" s="213" t="s">
        <v>9</v>
      </c>
      <c r="B6" s="214">
        <f>SUM(B7,B14,B19,B20,B18)</f>
        <v>12747328</v>
      </c>
      <c r="C6" s="215">
        <f>+C7+C14+C19+C20</f>
        <v>98.705846433072097</v>
      </c>
      <c r="D6" s="214">
        <f>SUM(D7,D14,D19,D20,D18)</f>
        <v>12745925</v>
      </c>
      <c r="E6" s="216">
        <f>+E7+E14+E19+E20</f>
        <v>98.69</v>
      </c>
      <c r="F6" s="233">
        <f>SUM(F7,F14,F19,F20,F18)</f>
        <v>1403</v>
      </c>
      <c r="G6" s="417">
        <f>ROUNDDOWN(B6/D6*100-100,2)</f>
        <v>0.01</v>
      </c>
      <c r="H6" s="217"/>
      <c r="J6" s="40"/>
      <c r="K6" s="40"/>
    </row>
    <row r="7" spans="1:11" ht="30" customHeight="1" x14ac:dyDescent="0.15">
      <c r="A7" s="224" t="s">
        <v>16</v>
      </c>
      <c r="B7" s="225">
        <f>SUM(B8:B13)</f>
        <v>3978820</v>
      </c>
      <c r="C7" s="226">
        <f>B7/$B$6*100</f>
        <v>31.212972632382254</v>
      </c>
      <c r="D7" s="227">
        <f>SUM(D8:D13)</f>
        <v>3977417</v>
      </c>
      <c r="E7" s="228">
        <f>ROUNDDOWN(D7/$D$6*100,2)</f>
        <v>31.2</v>
      </c>
      <c r="F7" s="234">
        <f>B7-D7</f>
        <v>1403</v>
      </c>
      <c r="G7" s="418">
        <f>ROUNDDOWN(B7/D7*100-100,2)</f>
        <v>0.03</v>
      </c>
      <c r="H7" s="229"/>
      <c r="J7" s="40"/>
      <c r="K7" s="40"/>
    </row>
    <row r="8" spans="1:11" ht="24.95" customHeight="1" x14ac:dyDescent="0.15">
      <c r="A8" s="218" t="s">
        <v>17</v>
      </c>
      <c r="B8" s="219">
        <f>D8+F8</f>
        <v>3322220</v>
      </c>
      <c r="C8" s="220"/>
      <c r="D8" s="221">
        <v>3320817</v>
      </c>
      <c r="E8" s="222"/>
      <c r="F8" s="235">
        <v>1403</v>
      </c>
      <c r="G8" s="241"/>
      <c r="H8" s="223"/>
      <c r="J8" s="40"/>
      <c r="K8" s="40"/>
    </row>
    <row r="9" spans="1:11" ht="24.95" customHeight="1" x14ac:dyDescent="0.15">
      <c r="A9" s="95" t="s">
        <v>20</v>
      </c>
      <c r="B9" s="219">
        <f t="shared" ref="B9:B13" si="0">D9+F9</f>
        <v>51000</v>
      </c>
      <c r="C9" s="106"/>
      <c r="D9" s="110">
        <v>51000</v>
      </c>
      <c r="E9" s="111"/>
      <c r="F9" s="236"/>
      <c r="G9" s="242"/>
      <c r="H9" s="116"/>
      <c r="J9" s="40"/>
      <c r="K9" s="40"/>
    </row>
    <row r="10" spans="1:11" ht="24.95" customHeight="1" x14ac:dyDescent="0.15">
      <c r="A10" s="95" t="s">
        <v>23</v>
      </c>
      <c r="B10" s="219">
        <f t="shared" si="0"/>
        <v>92600</v>
      </c>
      <c r="C10" s="106"/>
      <c r="D10" s="110">
        <v>92600</v>
      </c>
      <c r="E10" s="111"/>
      <c r="F10" s="236"/>
      <c r="G10" s="242"/>
      <c r="H10" s="116"/>
      <c r="J10" s="40"/>
      <c r="K10" s="40"/>
    </row>
    <row r="11" spans="1:11" ht="24.95" customHeight="1" x14ac:dyDescent="0.15">
      <c r="A11" s="95" t="s">
        <v>24</v>
      </c>
      <c r="B11" s="219">
        <f t="shared" si="0"/>
        <v>222400</v>
      </c>
      <c r="C11" s="106"/>
      <c r="D11" s="110">
        <v>222400</v>
      </c>
      <c r="E11" s="111"/>
      <c r="F11" s="237"/>
      <c r="G11" s="242"/>
      <c r="H11" s="116"/>
      <c r="J11" s="40"/>
      <c r="K11" s="40"/>
    </row>
    <row r="12" spans="1:11" ht="24.95" customHeight="1" x14ac:dyDescent="0.15">
      <c r="A12" s="230" t="s">
        <v>141</v>
      </c>
      <c r="B12" s="219">
        <f t="shared" si="0"/>
        <v>30600</v>
      </c>
      <c r="C12" s="231"/>
      <c r="D12" s="112">
        <v>30600</v>
      </c>
      <c r="E12" s="113"/>
      <c r="F12" s="237"/>
      <c r="G12" s="243"/>
      <c r="H12" s="232"/>
      <c r="J12" s="40"/>
      <c r="K12" s="40"/>
    </row>
    <row r="13" spans="1:11" ht="24.95" customHeight="1" x14ac:dyDescent="0.15">
      <c r="A13" s="230" t="s">
        <v>142</v>
      </c>
      <c r="B13" s="219">
        <f t="shared" si="0"/>
        <v>260000</v>
      </c>
      <c r="C13" s="231"/>
      <c r="D13" s="112">
        <v>260000</v>
      </c>
      <c r="E13" s="113"/>
      <c r="F13" s="238"/>
      <c r="G13" s="243"/>
      <c r="H13" s="232"/>
      <c r="J13" s="40"/>
      <c r="K13" s="40"/>
    </row>
    <row r="14" spans="1:11" ht="30" customHeight="1" x14ac:dyDescent="0.15">
      <c r="A14" s="224" t="s">
        <v>19</v>
      </c>
      <c r="B14" s="225">
        <f>SUM(B15:B17)</f>
        <v>818391</v>
      </c>
      <c r="C14" s="226">
        <f>B14/$B$6*100</f>
        <v>6.4200983923846628</v>
      </c>
      <c r="D14" s="227">
        <f>SUM(D15:D17)</f>
        <v>818391</v>
      </c>
      <c r="E14" s="228">
        <f>ROUNDDOWN(D14/$D$6*100,2)</f>
        <v>6.42</v>
      </c>
      <c r="F14" s="234"/>
      <c r="G14" s="240"/>
      <c r="H14" s="229"/>
      <c r="J14" s="40"/>
      <c r="K14" s="40"/>
    </row>
    <row r="15" spans="1:11" ht="24.95" customHeight="1" x14ac:dyDescent="0.15">
      <c r="A15" s="218" t="s">
        <v>21</v>
      </c>
      <c r="B15" s="219">
        <f t="shared" ref="B15:B20" si="1">D15+F15</f>
        <v>447231</v>
      </c>
      <c r="C15" s="220"/>
      <c r="D15" s="221">
        <v>447231</v>
      </c>
      <c r="E15" s="222"/>
      <c r="F15" s="235"/>
      <c r="G15" s="241"/>
      <c r="H15" s="223"/>
      <c r="J15" s="40"/>
      <c r="K15" s="40"/>
    </row>
    <row r="16" spans="1:11" ht="24.95" customHeight="1" x14ac:dyDescent="0.15">
      <c r="A16" s="95" t="s">
        <v>22</v>
      </c>
      <c r="B16" s="219">
        <f t="shared" si="1"/>
        <v>23000</v>
      </c>
      <c r="C16" s="106"/>
      <c r="D16" s="110">
        <v>23000</v>
      </c>
      <c r="E16" s="111"/>
      <c r="F16" s="238"/>
      <c r="G16" s="242"/>
      <c r="H16" s="116"/>
      <c r="J16" s="40"/>
      <c r="K16" s="40"/>
    </row>
    <row r="17" spans="1:11" ht="24.95" customHeight="1" x14ac:dyDescent="0.15">
      <c r="A17" s="230" t="s">
        <v>18</v>
      </c>
      <c r="B17" s="219">
        <f t="shared" si="1"/>
        <v>348160</v>
      </c>
      <c r="C17" s="231"/>
      <c r="D17" s="112">
        <v>348160</v>
      </c>
      <c r="E17" s="113"/>
      <c r="F17" s="238"/>
      <c r="G17" s="243"/>
      <c r="H17" s="232"/>
      <c r="J17" s="40"/>
      <c r="K17" s="40"/>
    </row>
    <row r="18" spans="1:11" ht="30" customHeight="1" x14ac:dyDescent="0.15">
      <c r="A18" s="224" t="s">
        <v>146</v>
      </c>
      <c r="B18" s="225">
        <f t="shared" si="1"/>
        <v>164970</v>
      </c>
      <c r="C18" s="226">
        <f>B18/$B$6*100</f>
        <v>1.2941535669279085</v>
      </c>
      <c r="D18" s="227">
        <v>164970</v>
      </c>
      <c r="E18" s="228"/>
      <c r="F18" s="234"/>
      <c r="G18" s="240"/>
      <c r="H18" s="229"/>
      <c r="J18" s="40"/>
      <c r="K18" s="40"/>
    </row>
    <row r="19" spans="1:11" ht="30" customHeight="1" x14ac:dyDescent="0.15">
      <c r="A19" s="224" t="s">
        <v>144</v>
      </c>
      <c r="B19" s="225">
        <f t="shared" si="1"/>
        <v>7665694</v>
      </c>
      <c r="C19" s="226">
        <f t="shared" ref="C19:C20" si="2">B19/$B$6*100</f>
        <v>60.135692750669001</v>
      </c>
      <c r="D19" s="227">
        <v>7665694</v>
      </c>
      <c r="E19" s="228">
        <f t="shared" ref="E19:E20" si="3">ROUNDDOWN(D19/$D$6*100,2)</f>
        <v>60.14</v>
      </c>
      <c r="F19" s="234"/>
      <c r="G19" s="240"/>
      <c r="H19" s="229"/>
      <c r="J19" s="40"/>
      <c r="K19" s="40"/>
    </row>
    <row r="20" spans="1:11" ht="30" customHeight="1" thickBot="1" x14ac:dyDescent="0.2">
      <c r="A20" s="96" t="s">
        <v>145</v>
      </c>
      <c r="B20" s="97">
        <f t="shared" si="1"/>
        <v>119453</v>
      </c>
      <c r="C20" s="107">
        <f t="shared" si="2"/>
        <v>0.93708265763617282</v>
      </c>
      <c r="D20" s="114">
        <v>119453</v>
      </c>
      <c r="E20" s="115">
        <f t="shared" si="3"/>
        <v>0.93</v>
      </c>
      <c r="F20" s="239"/>
      <c r="G20" s="244"/>
      <c r="H20" s="117"/>
      <c r="J20" s="40"/>
      <c r="K20" s="40"/>
    </row>
    <row r="26" spans="1:11" x14ac:dyDescent="0.15">
      <c r="B26" s="343"/>
    </row>
    <row r="112" spans="9:9" x14ac:dyDescent="0.15">
      <c r="I112" s="56"/>
    </row>
    <row r="113" spans="8:10" x14ac:dyDescent="0.15">
      <c r="I113" s="56"/>
    </row>
    <row r="124" spans="8:10" x14ac:dyDescent="0.15">
      <c r="H124" s="55" t="s">
        <v>34</v>
      </c>
      <c r="I124" s="55"/>
      <c r="J124" s="55"/>
    </row>
    <row r="133" spans="8:12" x14ac:dyDescent="0.15">
      <c r="H133" s="55"/>
      <c r="I133" s="55"/>
      <c r="J133" s="55" t="e">
        <f>INT(#REF!*#REF!*#REF!/1000)</f>
        <v>#REF!</v>
      </c>
      <c r="L133">
        <v>17600</v>
      </c>
    </row>
    <row r="143" spans="8:12" x14ac:dyDescent="0.15">
      <c r="H143" t="s">
        <v>32</v>
      </c>
    </row>
    <row r="144" spans="8:12" x14ac:dyDescent="0.15">
      <c r="H144" s="55" t="s">
        <v>33</v>
      </c>
      <c r="I144" s="55"/>
      <c r="J144" s="55"/>
    </row>
    <row r="234" spans="9:12" x14ac:dyDescent="0.15">
      <c r="I234" s="55"/>
      <c r="J234" s="55"/>
      <c r="L234">
        <v>4960</v>
      </c>
    </row>
  </sheetData>
  <mergeCells count="6">
    <mergeCell ref="F4:G4"/>
    <mergeCell ref="H4:H5"/>
    <mergeCell ref="A1:C1"/>
    <mergeCell ref="A4:A5"/>
    <mergeCell ref="B4:C4"/>
    <mergeCell ref="D4:E4"/>
  </mergeCells>
  <phoneticPr fontId="11" type="noConversion"/>
  <printOptions horizontalCentered="1"/>
  <pageMargins left="0.70866141732283472" right="0.70866141732283472" top="0.98425196850393704" bottom="0.6692913385826772" header="0.39370078740157483" footer="0.39370078740157483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13</vt:i4>
      </vt:variant>
    </vt:vector>
  </HeadingPairs>
  <TitlesOfParts>
    <vt:vector size="25" baseType="lpstr">
      <vt:lpstr>갑지</vt:lpstr>
      <vt:lpstr>Ⅰ.예산총칙</vt:lpstr>
      <vt:lpstr>Ⅱ.기금회계</vt:lpstr>
      <vt:lpstr>2_1+2.총괄</vt:lpstr>
      <vt:lpstr>2_1.1.수입예산명세서</vt:lpstr>
      <vt:lpstr>2_1.2.지출예산명세서</vt:lpstr>
      <vt:lpstr>Ⅲ.일반회계</vt:lpstr>
      <vt:lpstr>3_1.수입예산총괄</vt:lpstr>
      <vt:lpstr>3_2.지출예산총괄</vt:lpstr>
      <vt:lpstr>3_1.1.수입예산명세서</vt:lpstr>
      <vt:lpstr>3_2.1.지출예산명세서</vt:lpstr>
      <vt:lpstr>센터전입금</vt:lpstr>
      <vt:lpstr>'2_1.1.수입예산명세서'!Print_Area</vt:lpstr>
      <vt:lpstr>'2_1.2.지출예산명세서'!Print_Area</vt:lpstr>
      <vt:lpstr>'2_1+2.총괄'!Print_Area</vt:lpstr>
      <vt:lpstr>'3_1.1.수입예산명세서'!Print_Area</vt:lpstr>
      <vt:lpstr>'3_1.수입예산총괄'!Print_Area</vt:lpstr>
      <vt:lpstr>'3_2.1.지출예산명세서'!Print_Area</vt:lpstr>
      <vt:lpstr>'3_2.지출예산총괄'!Print_Area</vt:lpstr>
      <vt:lpstr>Ⅰ.예산총칙!Print_Area</vt:lpstr>
      <vt:lpstr>갑지!Print_Area</vt:lpstr>
      <vt:lpstr>'2_1.1.수입예산명세서'!Print_Titles</vt:lpstr>
      <vt:lpstr>'2_1.2.지출예산명세서'!Print_Titles</vt:lpstr>
      <vt:lpstr>'3_1.1.수입예산명세서'!Print_Titles</vt:lpstr>
      <vt:lpstr>'3_2.1.지출예산명세서'!Print_Titles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cdi</dc:creator>
  <cp:lastModifiedBy>DW</cp:lastModifiedBy>
  <cp:lastPrinted>2019-12-18T05:56:18Z</cp:lastPrinted>
  <dcterms:created xsi:type="dcterms:W3CDTF">2009-09-10T01:37:41Z</dcterms:created>
  <dcterms:modified xsi:type="dcterms:W3CDTF">2020-01-22T06:51:46Z</dcterms:modified>
</cp:coreProperties>
</file>